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https://anmbr-my.sharepoint.com/personal/jose_iago_anm_gov_br/Documents/2021/Documentos/ANM - Pregões Eletrônicos/2022/11.2022 - ANM-RJ - Secretariado/5. ANEXO IV – Planilha de Custos e Formação de Preços Técnico em Secretariado/"/>
    </mc:Choice>
  </mc:AlternateContent>
  <xr:revisionPtr revIDLastSave="0" documentId="13_ncr:1_{CCDE6B34-EC60-4A96-B744-51EA174A01BC}" xr6:coauthVersionLast="47" xr6:coauthVersionMax="47" xr10:uidLastSave="{00000000-0000-0000-0000-000000000000}"/>
  <bookViews>
    <workbookView xWindow="-110" yWindow="-110" windowWidth="19420" windowHeight="10420" xr2:uid="{00000000-000D-0000-FFFF-FFFF00000000}"/>
  </bookViews>
  <sheets>
    <sheet name="PessoalApoio" sheetId="1" r:id="rId1"/>
    <sheet name="Mód2.2" sheetId="2" r:id="rId2"/>
    <sheet name="Mód2.3" sheetId="3" r:id="rId3"/>
    <sheet name="Mód3" sheetId="4" r:id="rId4"/>
    <sheet name="Mód4" sheetId="5" r:id="rId5"/>
    <sheet name="Mód6" sheetId="6" r:id="rId6"/>
    <sheet name="Uniform" sheetId="7" r:id="rId7"/>
    <sheet name="Materiais" sheetId="8" r:id="rId8"/>
    <sheet name="Eqp&amp;EPIs" sheetId="9" r:id="rId9"/>
    <sheet name="FatorK"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14" roundtripDataSignature="AMtx7migMQBknPE2Hz+GEpO2dDgfzUHIlA=="/>
    </ext>
  </extLst>
</workbook>
</file>

<file path=xl/calcChain.xml><?xml version="1.0" encoding="utf-8"?>
<calcChain xmlns="http://schemas.openxmlformats.org/spreadsheetml/2006/main">
  <c r="I146" i="1" l="1"/>
  <c r="H112" i="1"/>
  <c r="H110" i="1"/>
  <c r="H107" i="1"/>
  <c r="H109" i="1"/>
  <c r="C8" i="4"/>
  <c r="H54" i="1" l="1"/>
  <c r="L25" i="9" l="1"/>
  <c r="K25" i="9"/>
  <c r="L24" i="9"/>
  <c r="K24" i="9"/>
  <c r="L23" i="9"/>
  <c r="K23" i="9"/>
  <c r="L22" i="9"/>
  <c r="K22" i="9"/>
  <c r="L21" i="9"/>
  <c r="K21" i="9"/>
  <c r="L20" i="9"/>
  <c r="K20" i="9"/>
  <c r="L19" i="9"/>
  <c r="K19" i="9"/>
  <c r="L18" i="9"/>
  <c r="K18" i="9"/>
  <c r="L17" i="9"/>
  <c r="K17" i="9"/>
  <c r="L16" i="9"/>
  <c r="K16" i="9"/>
  <c r="L15" i="9"/>
  <c r="K15" i="9"/>
  <c r="L14" i="9"/>
  <c r="K14" i="9"/>
  <c r="L13" i="9"/>
  <c r="K13" i="9"/>
  <c r="L12" i="9"/>
  <c r="K12" i="9"/>
  <c r="L11" i="9"/>
  <c r="K26" i="9" s="1"/>
  <c r="K28" i="9" s="1"/>
  <c r="I145" i="1" s="1"/>
  <c r="K11" i="9"/>
  <c r="K61" i="8"/>
  <c r="L61" i="8" s="1"/>
  <c r="K60" i="8"/>
  <c r="L60" i="8" s="1"/>
  <c r="K59" i="8"/>
  <c r="L59" i="8" s="1"/>
  <c r="K58" i="8"/>
  <c r="L58" i="8" s="1"/>
  <c r="K57" i="8"/>
  <c r="L57" i="8" s="1"/>
  <c r="K56" i="8"/>
  <c r="L56" i="8" s="1"/>
  <c r="K55" i="8"/>
  <c r="L55" i="8" s="1"/>
  <c r="K54" i="8"/>
  <c r="L54" i="8" s="1"/>
  <c r="K53" i="8"/>
  <c r="L53" i="8" s="1"/>
  <c r="K52" i="8"/>
  <c r="L52" i="8" s="1"/>
  <c r="K51" i="8"/>
  <c r="L51" i="8" s="1"/>
  <c r="K50" i="8"/>
  <c r="L50" i="8" s="1"/>
  <c r="K63" i="8" s="1"/>
  <c r="K65" i="8" s="1"/>
  <c r="K69" i="8" s="1"/>
  <c r="K49" i="8"/>
  <c r="L49" i="8" s="1"/>
  <c r="L33" i="8"/>
  <c r="K33" i="8"/>
  <c r="L32" i="8"/>
  <c r="K32" i="8"/>
  <c r="L31" i="8"/>
  <c r="K31" i="8"/>
  <c r="L30" i="8"/>
  <c r="K30" i="8"/>
  <c r="L29" i="8"/>
  <c r="K29" i="8"/>
  <c r="L28" i="8"/>
  <c r="K28" i="8"/>
  <c r="L27" i="8"/>
  <c r="K27" i="8"/>
  <c r="L26" i="8"/>
  <c r="K26" i="8"/>
  <c r="L25" i="8"/>
  <c r="K25" i="8"/>
  <c r="L24" i="8"/>
  <c r="K24" i="8"/>
  <c r="L23" i="8"/>
  <c r="K23" i="8"/>
  <c r="L22" i="8"/>
  <c r="K22" i="8"/>
  <c r="L21" i="8"/>
  <c r="K21" i="8"/>
  <c r="L20" i="8"/>
  <c r="K20" i="8"/>
  <c r="L19" i="8"/>
  <c r="K19" i="8"/>
  <c r="L18" i="8"/>
  <c r="K18" i="8"/>
  <c r="L17" i="8"/>
  <c r="K17" i="8"/>
  <c r="L16" i="8"/>
  <c r="K16" i="8"/>
  <c r="L15" i="8"/>
  <c r="K15" i="8"/>
  <c r="L14" i="8"/>
  <c r="K14" i="8"/>
  <c r="L13" i="8"/>
  <c r="K13" i="8"/>
  <c r="L12" i="8"/>
  <c r="K12" i="8"/>
  <c r="L11" i="8"/>
  <c r="K11" i="8"/>
  <c r="J17" i="7"/>
  <c r="K17" i="7" s="1"/>
  <c r="J16" i="7"/>
  <c r="K16" i="7" s="1"/>
  <c r="J15" i="7"/>
  <c r="K15" i="7" s="1"/>
  <c r="J14" i="7"/>
  <c r="K14" i="7" s="1"/>
  <c r="J13" i="7"/>
  <c r="K13" i="7" s="1"/>
  <c r="J12" i="7"/>
  <c r="K12" i="7" s="1"/>
  <c r="J11" i="7"/>
  <c r="K11" i="7" s="1"/>
  <c r="H1" i="6"/>
  <c r="N32" i="5"/>
  <c r="I25" i="5"/>
  <c r="I23" i="5"/>
  <c r="I21" i="5"/>
  <c r="I19" i="5"/>
  <c r="I17" i="5"/>
  <c r="E58" i="3"/>
  <c r="E59" i="3" s="1"/>
  <c r="I90" i="1" s="1"/>
  <c r="E48" i="3"/>
  <c r="E41" i="3"/>
  <c r="I88" i="1" s="1"/>
  <c r="E32" i="3"/>
  <c r="E24" i="3"/>
  <c r="I86" i="1" s="1"/>
  <c r="E21" i="3"/>
  <c r="E22" i="3" s="1"/>
  <c r="E9" i="3"/>
  <c r="C17" i="2"/>
  <c r="C16" i="2"/>
  <c r="H9" i="2"/>
  <c r="C9" i="2"/>
  <c r="H199" i="1"/>
  <c r="B199" i="1"/>
  <c r="I192" i="1"/>
  <c r="I186" i="1"/>
  <c r="B174" i="1"/>
  <c r="B172" i="1"/>
  <c r="B171" i="1"/>
  <c r="B170" i="1"/>
  <c r="B169" i="1"/>
  <c r="B168" i="1"/>
  <c r="H161" i="1"/>
  <c r="I133" i="1"/>
  <c r="I138" i="1" s="1"/>
  <c r="H133" i="1"/>
  <c r="I87" i="1"/>
  <c r="H76" i="1"/>
  <c r="H111" i="1" s="1"/>
  <c r="H53" i="1"/>
  <c r="H52" i="1"/>
  <c r="I39" i="1"/>
  <c r="I54" i="1" s="1"/>
  <c r="I28" i="1"/>
  <c r="J19" i="7" l="1"/>
  <c r="J21" i="7" s="1"/>
  <c r="J24" i="7" s="1"/>
  <c r="I143" i="1" s="1"/>
  <c r="I149" i="1" s="1"/>
  <c r="J27" i="5"/>
  <c r="H55" i="1"/>
  <c r="I41" i="1"/>
  <c r="E10" i="3"/>
  <c r="E12" i="3" s="1"/>
  <c r="I85" i="1" s="1"/>
  <c r="K35" i="8"/>
  <c r="K37" i="8" s="1"/>
  <c r="K68" i="8" s="1"/>
  <c r="K70" i="8" s="1"/>
  <c r="I144" i="1" s="1"/>
  <c r="I40" i="1"/>
  <c r="F19" i="2"/>
  <c r="I172" i="1" l="1"/>
  <c r="I45" i="1"/>
  <c r="I128" i="1"/>
  <c r="H5" i="2"/>
  <c r="D46" i="5" l="1"/>
  <c r="I107" i="1"/>
  <c r="I109" i="1"/>
  <c r="I112" i="1"/>
  <c r="I53" i="1"/>
  <c r="D7" i="5"/>
  <c r="I52" i="1"/>
  <c r="I55" i="1" s="1"/>
  <c r="I168" i="1"/>
  <c r="C4" i="4"/>
  <c r="C10" i="4" s="1"/>
  <c r="C5" i="2"/>
  <c r="I110" i="1"/>
  <c r="I111" i="1" s="1"/>
  <c r="E50" i="3"/>
  <c r="E51" i="3" s="1"/>
  <c r="I89" i="1" s="1"/>
  <c r="I91" i="1" s="1"/>
  <c r="I102" i="1" s="1"/>
  <c r="C6" i="2" l="1"/>
  <c r="C7" i="2" s="1"/>
  <c r="C11" i="2" s="1"/>
  <c r="F16" i="2" s="1"/>
  <c r="I100" i="1"/>
  <c r="I68" i="1"/>
  <c r="I75" i="1"/>
  <c r="I69" i="1"/>
  <c r="I74" i="1"/>
  <c r="I70" i="1"/>
  <c r="I71" i="1"/>
  <c r="I72" i="1"/>
  <c r="I73" i="1"/>
  <c r="H6" i="2"/>
  <c r="H7" i="2" s="1"/>
  <c r="H11" i="2" s="1"/>
  <c r="I76" i="1" l="1"/>
  <c r="I101" i="1" s="1"/>
  <c r="I103" i="1" s="1"/>
  <c r="D8" i="5" s="1"/>
  <c r="F17" i="2"/>
  <c r="F21" i="2" s="1"/>
  <c r="D47" i="5" l="1"/>
  <c r="I169" i="1"/>
  <c r="I108" i="1" l="1"/>
  <c r="I113" i="1" s="1"/>
  <c r="D9" i="5" l="1"/>
  <c r="D11" i="5" s="1"/>
  <c r="D15" i="5" s="1"/>
  <c r="E36" i="5" s="1"/>
  <c r="I127" i="1" s="1"/>
  <c r="D48" i="5"/>
  <c r="D50" i="5" s="1"/>
  <c r="D54" i="5" s="1"/>
  <c r="D58" i="5" s="1"/>
  <c r="I170" i="1"/>
  <c r="E34" i="5" l="1"/>
  <c r="I126" i="1" s="1"/>
  <c r="E30" i="5"/>
  <c r="I124" i="1" s="1"/>
  <c r="E32" i="5"/>
  <c r="I125" i="1" s="1"/>
  <c r="E28" i="5"/>
  <c r="J38" i="5" s="1"/>
  <c r="I123" i="1" l="1"/>
  <c r="I129" i="1" l="1"/>
  <c r="I137" i="1" s="1"/>
  <c r="I139" i="1" s="1"/>
  <c r="I171" i="1" s="1"/>
  <c r="B43" i="8" s="1"/>
  <c r="E43" i="8" s="1"/>
  <c r="I43" i="8" s="1"/>
  <c r="I173" i="1" l="1"/>
  <c r="I155" i="1" s="1"/>
  <c r="I156" i="1" s="1"/>
  <c r="I4" i="6" s="1"/>
  <c r="I6" i="6" s="1"/>
  <c r="I159" i="1" l="1"/>
  <c r="I8" i="6"/>
  <c r="I160" i="1"/>
  <c r="I158" i="1"/>
  <c r="I191" i="1" l="1"/>
  <c r="I194" i="1" s="1"/>
  <c r="I161" i="1"/>
  <c r="I174" i="1" l="1"/>
  <c r="I175" i="1" s="1"/>
  <c r="I193" i="1"/>
  <c r="B3" i="10" l="1"/>
  <c r="C199" i="1"/>
  <c r="G199" i="1" s="1"/>
  <c r="I199" i="1" l="1"/>
  <c r="I204" i="1"/>
  <c r="I205" i="1" l="1"/>
  <c r="I206" i="1" s="1"/>
  <c r="I20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E11" authorId="0" shapeId="0" xr:uid="{00000000-0006-0000-0700-000002000000}">
      <text>
        <r>
          <rPr>
            <sz val="10"/>
            <color rgb="FF000000"/>
            <rFont val="Arial"/>
            <family val="2"/>
          </rPr>
          <t>======
ID#AAAAVm2Yrss
Alexandre Rodrigues    (2022-02-16 18:44:05)
DECOR
Campo calculdo não editar...</t>
        </r>
      </text>
    </comment>
    <comment ref="E49" authorId="0" shapeId="0" xr:uid="{00000000-0006-0000-0700-000001000000}">
      <text>
        <r>
          <rPr>
            <sz val="10"/>
            <color rgb="FF000000"/>
            <rFont val="Arial"/>
            <family val="2"/>
          </rPr>
          <t>======
ID#AAAAVm2Yrsw
Alexandre Rodrigues    (2022-02-16 18:44:05)
DECOR
Campo calculdo não editar...</t>
        </r>
      </text>
    </comment>
  </commentList>
  <extLst>
    <ext xmlns:r="http://schemas.openxmlformats.org/officeDocument/2006/relationships" uri="GoogleSheetsCustomDataVersion1">
      <go:sheetsCustomData xmlns:go="http://customooxmlschemas.google.com/" r:id="rId1" roundtripDataSignature="AMtx7mjw4FPFTY67E9cEC73xGzkQgYnO7g=="/>
    </ext>
  </extLst>
</comments>
</file>

<file path=xl/sharedStrings.xml><?xml version="1.0" encoding="utf-8"?>
<sst xmlns="http://schemas.openxmlformats.org/spreadsheetml/2006/main" count="613" uniqueCount="376">
  <si>
    <t>MODELO DE PLANILHA DE CUSTOS E FORMAÇÃO DE PREÇOS</t>
  </si>
  <si>
    <r>
      <rPr>
        <b/>
        <sz val="10"/>
        <color theme="1"/>
        <rFont val="Arial"/>
        <family val="2"/>
      </rPr>
      <t>Licitação Nº</t>
    </r>
    <r>
      <rPr>
        <sz val="10"/>
        <color theme="1"/>
        <rFont val="Arial"/>
        <family val="2"/>
      </rPr>
      <t>: ....................... ............/...............</t>
    </r>
  </si>
  <si>
    <t>Dia ____/____/_______ às ____:_____ horas</t>
  </si>
  <si>
    <t>Discriminação dos Serviços (Dados Referentes à Contratação)</t>
  </si>
  <si>
    <t>A</t>
  </si>
  <si>
    <t>Data de apresentação da proposta (dia/mês/ano):</t>
  </si>
  <si>
    <t>___/_____/____</t>
  </si>
  <si>
    <t>B</t>
  </si>
  <si>
    <t>Município/UF:</t>
  </si>
  <si>
    <t>C</t>
  </si>
  <si>
    <t>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</si>
  <si>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</si>
  <si>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</si>
  <si>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</si>
  <si>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</si>
  <si>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</si>
  <si>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</si>
  <si>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color theme="1"/>
        <rFont val="Arial"/>
        <family val="2"/>
      </rPr>
      <t>Nota 1</t>
    </r>
    <r>
      <rPr>
        <sz val="10"/>
        <color theme="1"/>
        <rFont val="Arial"/>
        <family val="2"/>
      </rPr>
      <t xml:space="preserve">: Esta tabela poderá ser adaptada às características do serviço contratado, inclusive no que concerne </t>
    </r>
  </si>
  <si>
    <t>às rubricas e suas respectivas provisões e/ou estimativas, desde que haja justificativa.</t>
  </si>
  <si>
    <r>
      <rPr>
        <b/>
        <sz val="10"/>
        <color theme="1"/>
        <rFont val="Arial"/>
        <family val="2"/>
      </rPr>
      <t>Nota 2</t>
    </r>
    <r>
      <rPr>
        <sz val="10"/>
        <color theme="1"/>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</si>
  <si>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</si>
  <si>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</si>
  <si>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</si>
  <si>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</si>
  <si>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</si>
  <si>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</si>
  <si>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</si>
  <si>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 (R$)</t>
  </si>
  <si>
    <t>Categoria profissional (vinculada à execução contratual)</t>
  </si>
  <si>
    <t>Data-base da categoria (dia/mês/ano)</t>
  </si>
  <si>
    <r>
      <rPr>
        <b/>
        <sz val="10"/>
        <color theme="1"/>
        <rFont val="Arial"/>
        <family val="2"/>
      </rPr>
      <t>Nota 1</t>
    </r>
    <r>
      <rPr>
        <sz val="10"/>
        <color theme="1"/>
        <rFont val="Arial"/>
        <family val="2"/>
      </rPr>
      <t>: Deverá ser elaborado um quadro para cada tipo de serviço.</t>
    </r>
  </si>
  <si>
    <r>
      <rPr>
        <b/>
        <sz val="10"/>
        <color theme="1"/>
        <rFont val="Arial"/>
        <family val="2"/>
      </rPr>
      <t>Nota 2</t>
    </r>
    <r>
      <rPr>
        <sz val="10"/>
        <color theme="1"/>
        <rFont val="Arial"/>
        <family val="2"/>
      </rPr>
      <t xml:space="preserve">: A planilha será calculada considerando o </t>
    </r>
    <r>
      <rPr>
        <b/>
        <sz val="10"/>
        <color theme="1"/>
        <rFont val="Arial"/>
        <family val="2"/>
      </rPr>
      <t>valor mensal</t>
    </r>
    <r>
      <rPr>
        <sz val="10"/>
        <color theme="1"/>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</si>
  <si>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</si>
  <si>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</si>
  <si>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</si>
  <si>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</si>
  <si>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</si>
  <si>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</si>
  <si>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</si>
  <si>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</si>
  <si>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</si>
  <si>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</si>
  <si>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</si>
  <si>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</si>
  <si>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</si>
  <si>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color theme="1"/>
        <rFont val="Arial"/>
        <family val="2"/>
      </rPr>
      <t>Nota 1</t>
    </r>
    <r>
      <rPr>
        <sz val="10"/>
        <color theme="1"/>
        <rFont val="Arial"/>
        <family val="2"/>
      </rPr>
      <t xml:space="preserve">: O Módulo 1 refere-se ao </t>
    </r>
    <r>
      <rPr>
        <b/>
        <sz val="10"/>
        <color theme="1"/>
        <rFont val="Arial"/>
        <family val="2"/>
      </rPr>
      <t>valor mensal devido ao empregado</t>
    </r>
    <r>
      <rPr>
        <sz val="10"/>
        <color theme="1"/>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</si>
  <si>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</si>
  <si>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</si>
  <si>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</si>
  <si>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</si>
  <si>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t>TOTAL SUBMÓDULO 2.1</t>
  </si>
  <si>
    <r>
      <rPr>
        <b/>
        <sz val="10"/>
        <color theme="1"/>
        <rFont val="Arial"/>
        <family val="2"/>
      </rPr>
      <t>Nota 1</t>
    </r>
    <r>
      <rPr>
        <sz val="10"/>
        <color theme="1"/>
        <rFont val="Arial"/>
        <family val="2"/>
      </rPr>
      <t xml:space="preserve">: Como a planilha de custos e formação de preços é calculada </t>
    </r>
    <r>
      <rPr>
        <u/>
        <sz val="10"/>
        <color theme="1"/>
        <rFont val="Arial"/>
        <family val="2"/>
      </rPr>
      <t>mensalmente</t>
    </r>
    <r>
      <rPr>
        <sz val="10"/>
        <color theme="1"/>
        <rFont val="Arial"/>
        <family val="2"/>
      </rPr>
      <t>, provisiona-se proporcionalmente</t>
    </r>
  </si>
  <si>
    <t>1/12 (um doze avos) dos valores referentes a gratificação natalina, férias e adicional de férias.</t>
  </si>
  <si>
    <r>
      <rPr>
        <b/>
        <sz val="10"/>
        <color theme="1"/>
        <rFont val="Arial"/>
        <family val="2"/>
      </rPr>
      <t>Nota 2</t>
    </r>
    <r>
      <rPr>
        <sz val="10"/>
        <color theme="1"/>
        <rFont val="Arial"/>
        <family val="2"/>
      </rPr>
      <t>: O adicional  de  férias  contido  no  Submódulo  2.1  corresponde  a  1/3  (um  terço)  da remuneração</t>
    </r>
  </si>
  <si>
    <t>que por sua vez é divido por 12 (doze) conforme Nota 1 acima.</t>
  </si>
  <si>
    <r>
      <rPr>
        <b/>
        <sz val="10"/>
        <color theme="1"/>
        <rFont val="Arial"/>
        <family val="2"/>
      </rPr>
      <t>Nota 3</t>
    </r>
    <r>
      <rPr>
        <sz val="10"/>
        <color theme="1"/>
        <rFont val="Arial"/>
        <family val="2"/>
      </rPr>
      <t>: Levando em consideração a vigência contratual prevista no art. 57 da Lei nº 8.666, de 23 de junho de 1993,</t>
    </r>
  </si>
  <si>
    <t>2.2</t>
  </si>
  <si>
    <t>Submódulo 2.2 - GPS, FGTS e Outras Contribuições</t>
  </si>
  <si>
    <t>G</t>
  </si>
  <si>
    <t>H</t>
  </si>
  <si>
    <t>TOTAL SUBMÓDULO 2.2</t>
  </si>
  <si>
    <r>
      <rPr>
        <b/>
        <sz val="10"/>
        <color theme="1"/>
        <rFont val="Arial"/>
        <family val="2"/>
      </rPr>
      <t>Nota 1</t>
    </r>
    <r>
      <rPr>
        <sz val="10"/>
        <color theme="1"/>
        <rFont val="Arial"/>
        <family val="2"/>
      </rPr>
      <t>: Os  percentuais  dos  encargos  previdenciários,  do FGTS e  demais  contribuições  são aqueles</t>
    </r>
  </si>
  <si>
    <t>estabelecidos pela legislação vigente.</t>
  </si>
  <si>
    <r>
      <rPr>
        <b/>
        <sz val="10"/>
        <color theme="1"/>
        <rFont val="Arial"/>
        <family val="2"/>
      </rPr>
      <t>Nota 3</t>
    </r>
    <r>
      <rPr>
        <sz val="10"/>
        <color theme="1"/>
        <rFont val="Arial"/>
        <family val="2"/>
      </rPr>
      <t>: Esses percentuais incidem sobre o Módulo 1 e o Submódulo 2.1</t>
    </r>
  </si>
  <si>
    <t>2.3</t>
  </si>
  <si>
    <t>Submódulo 2.3 - Benefícios Mensais e Diários</t>
  </si>
  <si>
    <t>-</t>
  </si>
  <si>
    <t>TOTAL SUBMÓDULO 2.3</t>
  </si>
  <si>
    <r>
      <rPr>
        <b/>
        <sz val="10"/>
        <color theme="1"/>
        <rFont val="Arial"/>
        <family val="2"/>
      </rPr>
      <t>Nota 1</t>
    </r>
    <r>
      <rPr>
        <sz val="10"/>
        <color theme="1"/>
        <rFont val="Arial"/>
        <family val="2"/>
      </rPr>
      <t xml:space="preserve">: O valor informado deverá ser o custo real do benefício
(descontado o valor eventualmente pago pelo </t>
    </r>
  </si>
  <si>
    <t>empregado)</t>
  </si>
  <si>
    <r>
      <rPr>
        <b/>
        <sz val="10"/>
        <color theme="1"/>
        <rFont val="Arial"/>
        <family val="2"/>
      </rPr>
      <t>Nota 2</t>
    </r>
    <r>
      <rPr>
        <sz val="10"/>
        <color theme="1"/>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</si>
  <si>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</si>
  <si>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</si>
  <si>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</si>
  <si>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</si>
  <si>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</si>
  <si>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</si>
  <si>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</si>
  <si>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</si>
  <si>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</si>
  <si>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t>Incidência de GPS, FGTS e outras contribuições sobre o Aviso Prévio Trabalhado</t>
  </si>
  <si>
    <t>TOTAL DO MÓDULO 3</t>
  </si>
  <si>
    <t>MÓDULO 4 – CUSTO DE REPOSIÇÃO DO PROFISSIONAL AUSENTE</t>
  </si>
  <si>
    <r>
      <rPr>
        <b/>
        <sz val="10"/>
        <color theme="1"/>
        <rFont val="Arial"/>
        <family val="2"/>
      </rPr>
      <t>Nota 1</t>
    </r>
    <r>
      <rPr>
        <sz val="10"/>
        <color theme="1"/>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</si>
  <si>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</si>
  <si>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</si>
  <si>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</si>
  <si>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t>Substituto na cobertura de Outras ausências (especificar)</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</si>
  <si>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</si>
  <si>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</si>
  <si>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</si>
  <si>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</si>
  <si>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</si>
  <si>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</si>
  <si>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</si>
  <si>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</si>
  <si>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</si>
  <si>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</si>
  <si>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</si>
  <si>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</si>
  <si>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 xml:space="preserve">Uniformes </t>
  </si>
  <si>
    <t>Materiais</t>
  </si>
  <si>
    <t>Equipamentos</t>
  </si>
  <si>
    <t>TOTAL DO MÓDULO 5</t>
  </si>
  <si>
    <r>
      <rPr>
        <b/>
        <sz val="10"/>
        <color theme="1"/>
        <rFont val="Arial"/>
        <family val="2"/>
      </rPr>
      <t>Nota</t>
    </r>
    <r>
      <rPr>
        <sz val="10"/>
        <color theme="1"/>
        <rFont val="Arial"/>
        <family val="2"/>
      </rPr>
      <t>: Valores mensais por empregado.</t>
    </r>
  </si>
  <si>
    <t>MÓDULO 6 – CUSTOS INDIRETOS, TRIBUTOS E LUCRO</t>
  </si>
  <si>
    <t>CUSTOS INDIRETOS, TRIBUTOS E LUCRO</t>
  </si>
  <si>
    <r>
      <rPr>
        <sz val="10"/>
        <color theme="1"/>
        <rFont val="Arial"/>
        <family val="2"/>
      </rPr>
      <t xml:space="preserve">Custos Indiretos </t>
    </r>
    <r>
      <rPr>
        <i/>
        <sz val="10"/>
        <color rgb="FFFF0000"/>
        <rFont val="Arial"/>
        <family val="2"/>
      </rPr>
      <t>(somatório dos módulos 1,2,3,4 e 5)*alíquota%</t>
    </r>
  </si>
  <si>
    <r>
      <rPr>
        <sz val="10"/>
        <color theme="1"/>
        <rFont val="Arial"/>
        <family val="2"/>
      </rPr>
      <t xml:space="preserve">Lucro </t>
    </r>
    <r>
      <rPr>
        <i/>
        <sz val="10"/>
        <color rgb="FFFF0000"/>
        <rFont val="Arial"/>
        <family val="2"/>
      </rPr>
      <t>(somatório dos módulos 1,2,3,4, 5 + CI)*alíquota%</t>
    </r>
  </si>
  <si>
    <t>TRIBUTOS</t>
  </si>
  <si>
    <t>C.1</t>
  </si>
  <si>
    <r>
      <rPr>
        <sz val="10"/>
        <color theme="1"/>
        <rFont val="Arial"/>
        <family val="2"/>
      </rPr>
      <t>PIS</t>
    </r>
    <r>
      <rPr>
        <sz val="10"/>
        <color rgb="FFFF0000"/>
        <rFont val="Arial"/>
        <family val="2"/>
      </rPr>
      <t xml:space="preserve"> </t>
    </r>
    <r>
      <rPr>
        <i/>
        <sz val="9"/>
        <color rgb="FFFF0000"/>
        <rFont val="Arial"/>
        <family val="2"/>
      </rPr>
      <t>(somatório dos módulos 1,2,3,4,5 + CI + Lucro) / (1-%tributos)*alíquota%</t>
    </r>
  </si>
  <si>
    <t>C.2</t>
  </si>
  <si>
    <r>
      <rPr>
        <sz val="10"/>
        <color theme="1"/>
        <rFont val="Arial"/>
        <family val="2"/>
      </rPr>
      <t xml:space="preserve">COFINS </t>
    </r>
    <r>
      <rPr>
        <i/>
        <sz val="9"/>
        <color rgb="FFFF0000"/>
        <rFont val="Arial"/>
        <family val="2"/>
      </rPr>
      <t>(somatório dos módulos 1,2,3,4,5 + CI + Lucro) / (1-%tributos)*alíquota%</t>
    </r>
  </si>
  <si>
    <t>C.3</t>
  </si>
  <si>
    <r>
      <rPr>
        <sz val="10"/>
        <color theme="1"/>
        <rFont val="Arial"/>
        <family val="2"/>
      </rPr>
      <t xml:space="preserve">ISS </t>
    </r>
    <r>
      <rPr>
        <i/>
        <sz val="9"/>
        <color rgb="FFFF0000"/>
        <rFont val="Arial"/>
        <family val="2"/>
      </rPr>
      <t>(somatório dos módulos 1,2,3,4,5 + CI + Lucro) / (1-%tributos)*alíquota%</t>
    </r>
  </si>
  <si>
    <t>TOTAL DO MÓDULO 6</t>
  </si>
  <si>
    <r>
      <rPr>
        <b/>
        <sz val="10"/>
        <color theme="1"/>
        <rFont val="Arial"/>
        <family val="2"/>
      </rPr>
      <t>Nota 1</t>
    </r>
    <r>
      <rPr>
        <sz val="10"/>
        <color theme="1"/>
        <rFont val="Arial"/>
        <family val="2"/>
      </rPr>
      <t>: Custos Indiretos, Tributos e Lucro por empregado.</t>
    </r>
  </si>
  <si>
    <r>
      <rPr>
        <b/>
        <sz val="10"/>
        <color theme="1"/>
        <rFont val="Arial"/>
        <family val="2"/>
      </rPr>
      <t>Nota 2</t>
    </r>
    <r>
      <rPr>
        <sz val="10"/>
        <color theme="1"/>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</si>
  <si>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</si>
  <si>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</si>
  <si>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</si>
  <si>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</si>
  <si>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3. QUADRO-RESUMO DO VALOR MENSAL DOS SERVIÇOS</t>
  </si>
  <si>
    <t>Quadro Resumo - VALOR MENSAL DOS SERVIÇOS</t>
  </si>
  <si>
    <t>Tipo de Serviço (A)</t>
  </si>
  <si>
    <t>Valor Por Empregado(B)</t>
  </si>
  <si>
    <t>Qde de Empregados por posto ( C )</t>
  </si>
  <si>
    <t>Valor Proposto por Posto (D) = (B x C)</t>
  </si>
  <si>
    <t>Qde Postos (E)</t>
  </si>
  <si>
    <t>Serviço 1 (indicar)</t>
  </si>
  <si>
    <t>R$</t>
  </si>
  <si>
    <t>Serviço 2 (indicar)</t>
  </si>
  <si>
    <t>Serviço 3 (indicar)</t>
  </si>
  <si>
    <t>Serviço ... (indicar)</t>
  </si>
  <si>
    <t>VALOR MENSAL DOS SERVIÇOS (I + II + III + ...)</t>
  </si>
  <si>
    <t>Anexo III-D</t>
  </si>
  <si>
    <t>Quadro Demonstrativo - VALOR GLOBAL DA PROPOSTA</t>
  </si>
  <si>
    <t>VALOR GLOBAL DA PROPOSTA</t>
  </si>
  <si>
    <t>Descrição</t>
  </si>
  <si>
    <t>Valor proposto por unidade de medida*</t>
  </si>
  <si>
    <t>Valor mensal do serviço</t>
  </si>
  <si>
    <t>Valor Global da Proposta (valor mensal do serviço X nº meses do contrato).</t>
  </si>
  <si>
    <t>TOTAL</t>
  </si>
  <si>
    <t>Nota(1):</t>
  </si>
  <si>
    <t>Informar o valor da unidade de medida por tipo de serviço.</t>
  </si>
  <si>
    <t>Valor Proposto por Empregado (B)</t>
  </si>
  <si>
    <t>Qtde. de Empregados por Posto (C)</t>
  </si>
  <si>
    <t>Valor Proposto por Posto (D)=(BxC)</t>
  </si>
  <si>
    <t>Qtde. Postos (E)</t>
  </si>
  <si>
    <t>Valor Total do Serviço (F)=(DxE)</t>
  </si>
  <si>
    <t>I</t>
  </si>
  <si>
    <t>Valor Mensal dos Serviços</t>
  </si>
  <si>
    <t>4. QUADRO DEMONSTRATIVO DO VALOR GLOBAL DA PROPOSTA</t>
  </si>
  <si>
    <t>DESCRIÇÃO</t>
  </si>
  <si>
    <t>Valor global da proposta (Valor mensal do serviço multiplicado pelo número de meses do contrato)</t>
  </si>
  <si>
    <r>
      <rPr>
        <b/>
        <sz val="10"/>
        <color theme="1"/>
        <rFont val="Arial"/>
        <family val="2"/>
      </rPr>
      <t>Nota</t>
    </r>
    <r>
      <rPr>
        <sz val="10"/>
        <color theme="1"/>
        <rFont val="Arial"/>
        <family val="2"/>
      </rPr>
      <t>: Informar o valor da unidade de medida por tipo de serviço.</t>
    </r>
  </si>
  <si>
    <t>1) As fórmulas utilizadas nesta planilha MODELO destinam-se exclusivamente para que a Administração apure o custo estimado da contratação, defina a modalidade de licitação, ou sua dispensa, e seja utilizada como parâmetro para julgamento das propostas.</t>
  </si>
  <si>
    <t>2) Em suas propostas as licitantes podem utilizar cálculos diferentes, de acordo com sua realidade e regime de tributação a que estiverem submetidas.</t>
  </si>
  <si>
    <t xml:space="preserve">3) Erros no preenchimento da planilha pela licitante não são suficientes para rejeitar a proposta. </t>
  </si>
  <si>
    <t xml:space="preserve">4) Para contratação dos serviços de vigilância armada, limpeza e conservação o Ministério da Economia disponibiliza no ComprasNet/Terceirização os cadernos técnicos para cada estado da Federação, que é um referencial para a administração apurar o custo estimado da contratação, e não vincula o particular. </t>
  </si>
  <si>
    <t>6)</t>
  </si>
  <si>
    <t xml:space="preserve">    As células e abas nesta COR requerem o preenchimento pela administração. As demais são calculadas automaticamente.</t>
  </si>
  <si>
    <t>7) Alguns valores ou incidências referentes a benefícios diários e mensais (Assist. Média, Seguro de Vida, Aux. Creche, etc.) podem ou não constar das CCT's, ou serem considerados de forma unificada em um só benefício. Nestes casos, devem ser realizadas as adequações necessárias nas fórmulas de cálculos constantes na Aba Mód2.3 ou serem digitados os valores diretamente nos campos correspondentes da planilha. Não sendo previsto o benefício na CCT, deixar o valor 0,00 nos campos destacados para preenchimento.</t>
  </si>
  <si>
    <t>8) Os componentes da planilha referentes a Uniforme, Materiais, Equipamentos e EPI's devem ser objeto de levantamento de suas especificações e quantidades, bem como de realização de pesquisa mercadológica, devendo ser utilizadas as abas correspondentes para apuração dos seus custos.</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</si>
  <si>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</si>
  <si>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</si>
  <si>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</si>
  <si>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</si>
  <si>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</si>
  <si>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</si>
  <si>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</si>
  <si>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</si>
  <si>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</si>
  <si>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</si>
  <si>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</si>
  <si>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</si>
  <si>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 municipal</t>
  </si>
  <si>
    <t>Nº Vales por Dia</t>
  </si>
  <si>
    <t>Dias Efetivamente Trabalhados</t>
  </si>
  <si>
    <t>Percentual Desconto (22 dias=6% | 15 dias=3%)</t>
  </si>
  <si>
    <t>-Custo do Transporte</t>
  </si>
  <si>
    <t>-Desconto Funcionário</t>
  </si>
  <si>
    <t>Custo Efetivo do Vale Transporte</t>
  </si>
  <si>
    <t>Auxílio-Refeição/Alimentação</t>
  </si>
  <si>
    <t>Valor Diário do Vale Alimentação</t>
  </si>
  <si>
    <t>Percentual/Valor Desconto PAT/Cota-Parte Funcionário</t>
  </si>
  <si>
    <t>-Custo do Vale Alimentação</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</si>
  <si>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</si>
  <si>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</si>
  <si>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</si>
  <si>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</si>
  <si>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</si>
  <si>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</si>
  <si>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</si>
  <si>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</si>
  <si>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</si>
  <si>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</si>
  <si>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</si>
  <si>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</si>
  <si>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</si>
  <si>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</si>
  <si>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</si>
  <si>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</si>
  <si>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</si>
  <si>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</si>
  <si>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</si>
  <si>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</si>
  <si>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</si>
  <si>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</si>
  <si>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</si>
  <si>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rPr>
        <b/>
        <sz val="10"/>
        <color theme="1"/>
        <rFont val="Arial"/>
        <family val="2"/>
      </rPr>
      <t xml:space="preserve">VALOR </t>
    </r>
    <r>
      <rPr>
        <b/>
        <sz val="10"/>
        <color rgb="FF00B050"/>
        <rFont val="Arial"/>
        <family val="2"/>
      </rPr>
      <t>AP TRABALHADO</t>
    </r>
  </si>
  <si>
    <t>CUSTO DE REPOSIÇÃO DO PROFISSIONAL AUSENTE - CRPA</t>
  </si>
  <si>
    <t>Módulo 1:</t>
  </si>
  <si>
    <t>Módulo 2:</t>
  </si>
  <si>
    <t>Módulo 3:</t>
  </si>
  <si>
    <t xml:space="preserve">Total </t>
  </si>
  <si>
    <t>Dias Mês</t>
  </si>
  <si>
    <t>Custo diário:</t>
  </si>
  <si>
    <t>Estimativa de dias da necessidade anual de reposição (Férias)</t>
  </si>
  <si>
    <t>Férias</t>
  </si>
  <si>
    <t>Estimativa de dias da necessidade anual de reposição (Ausências legais)</t>
  </si>
  <si>
    <t>Ausência justificada</t>
  </si>
  <si>
    <t>Curso de reciclagem</t>
  </si>
  <si>
    <t>Estimativa de dias da necessidade anual de reposição (Paternidade)</t>
  </si>
  <si>
    <t>Acidente de trabalho</t>
  </si>
  <si>
    <t>Afastamento por doença</t>
  </si>
  <si>
    <t>Estimativa de dias da necessidade anual de reposição (Acidente Trabalho)</t>
  </si>
  <si>
    <t>Consulta médica filho</t>
  </si>
  <si>
    <t>Óbitos na família</t>
  </si>
  <si>
    <t>Estimativa de dias da necessidade anual de reposição (Maternidade)</t>
  </si>
  <si>
    <t>Casamento</t>
  </si>
  <si>
    <t>Doação de sangue</t>
  </si>
  <si>
    <t>TT dias Rep</t>
  </si>
  <si>
    <t>Testemunho</t>
  </si>
  <si>
    <t>Custo mensal de reposição (Férias)</t>
  </si>
  <si>
    <t>Paternidade</t>
  </si>
  <si>
    <t>Maternidade</t>
  </si>
  <si>
    <t>Custo mensal de reposição (Ausências legais)</t>
  </si>
  <si>
    <t>Consulta pré-natal</t>
  </si>
  <si>
    <t>Custo mensal de reposição (Paternidade)</t>
  </si>
  <si>
    <t>Necessidade de dias de reposição</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</si>
  <si>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</si>
  <si>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</si>
  <si>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</si>
  <si>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</si>
  <si>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</si>
  <si>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</si>
  <si>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</si>
  <si>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</si>
  <si>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</si>
  <si>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</si>
  <si>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</si>
  <si>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a)</t>
  </si>
  <si>
    <t>Tributos % = To = .................................................................................</t>
  </si>
  <si>
    <t>b)</t>
  </si>
  <si>
    <t>(Total dos Módulos 1, 2, 3, 4 e 5+ Custos indiretos + lucro)= Po = .......</t>
  </si>
  <si>
    <t>c)</t>
  </si>
  <si>
    <t>Po / (1 - To) = P1 = ...............................................................................</t>
  </si>
  <si>
    <t>Valor dos Tributos = P1 - Po</t>
  </si>
  <si>
    <t>Contato</t>
  </si>
  <si>
    <t>Fone</t>
  </si>
  <si>
    <t>Item</t>
  </si>
  <si>
    <t>Fardamento e seus complementos</t>
  </si>
  <si>
    <t>Unid.</t>
  </si>
  <si>
    <t>Quant.</t>
  </si>
  <si>
    <t>Órgãos/Licitações/Contratos/Fornecedores/Sites consultados</t>
  </si>
  <si>
    <t>Custo estimado</t>
  </si>
  <si>
    <t>Custo médio Unit.</t>
  </si>
  <si>
    <t>Custo médio Total</t>
  </si>
  <si>
    <t>Valor Unit</t>
  </si>
  <si>
    <t>Custo anual do uniforme, por empregado.</t>
  </si>
  <si>
    <r>
      <rPr>
        <b/>
        <sz val="10"/>
        <color theme="1"/>
        <rFont val="Arial"/>
        <family val="2"/>
      </rPr>
      <t xml:space="preserve">Custo Efetivo mensal do uniforme e seus complementos por empregado </t>
    </r>
    <r>
      <rPr>
        <b/>
        <i/>
        <sz val="10"/>
        <color theme="1"/>
        <rFont val="Arial"/>
        <family val="2"/>
      </rPr>
      <t>(custo anual / 12 meses )</t>
    </r>
  </si>
  <si>
    <t>CUSTO MÉDIO ESTIMADO MENSAL COM UNIFORME E SEUS COMPLEMENTOS</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</si>
  <si>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</si>
  <si>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Custo Mensal</t>
  </si>
  <si>
    <t>Quant. Empregados</t>
  </si>
  <si>
    <t>Descrição dos Materiais de Consumo
(Quantidade Mensal)</t>
  </si>
  <si>
    <t>Custo mensal dos materiais de consumo</t>
  </si>
  <si>
    <r>
      <rPr>
        <b/>
        <sz val="10"/>
        <color theme="1"/>
        <rFont val="Arial"/>
        <family val="2"/>
      </rPr>
      <t xml:space="preserve">Custo efetivo mensal dos materias de consumo dividido pelo nº previsto de serventes </t>
    </r>
    <r>
      <rPr>
        <b/>
        <i/>
        <sz val="10"/>
        <color theme="1"/>
        <rFont val="Arial"/>
        <family val="2"/>
      </rPr>
      <t>(custo mensal / Nr serventes)</t>
    </r>
  </si>
  <si>
    <t>Somatório dos Módulos 1 a 4 + Custo dos Uniformes</t>
  </si>
  <si>
    <t>Descrição dos Utensílios de consumo
 (Quantidade Anual)</t>
  </si>
  <si>
    <t>Custo total anual dos utensílios de consumo</t>
  </si>
  <si>
    <r>
      <rPr>
        <b/>
        <sz val="9"/>
        <color theme="1"/>
        <rFont val="Arial"/>
        <family val="2"/>
      </rPr>
      <t xml:space="preserve">Custo efetivo mensal dos utensílios de consumo dividido pelo nº de meses previsto da contratação e de serventes </t>
    </r>
    <r>
      <rPr>
        <b/>
        <i/>
        <sz val="9"/>
        <color theme="1"/>
        <rFont val="Arial"/>
        <family val="2"/>
      </rPr>
      <t>(custo anual / 12 / 1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</si>
  <si>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</si>
  <si>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</si>
  <si>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</si>
  <si>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</si>
  <si>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</si>
  <si>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</si>
  <si>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</si>
  <si>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rPr>
        <b/>
        <sz val="10"/>
        <color theme="1"/>
        <rFont val="Arial"/>
        <family val="2"/>
      </rPr>
      <t xml:space="preserve">Custo efetivo mensal dos equipamentos, ferramentas e acessórios </t>
    </r>
    <r>
      <rPr>
        <b/>
        <i/>
        <sz val="10"/>
        <color theme="1"/>
        <rFont val="Arial"/>
        <family val="2"/>
      </rPr>
      <t>(custo anual x taxa de depreciação) / 12</t>
    </r>
  </si>
  <si>
    <t>OBS.: Diferentemente dos materiais, os equipamentos não são cotados na planilha pelo seu valor integral, mas apenas o valor equivalente a TAXA DE DEPRECIAÇÃO ANUAL. O prazo de vida útil e a taxa de depreciação anual de equipamentos são definidos atualmente pela IN RFB nº 162 de 31/12/1988.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</si>
  <si>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</si>
  <si>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</si>
  <si>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</si>
  <si>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</si>
  <si>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</si>
  <si>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</si>
  <si>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</si>
  <si>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</si>
  <si>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</si>
  <si>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</si>
  <si>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</si>
  <si>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r>
      <rPr>
        <b/>
        <sz val="10"/>
        <color theme="1"/>
        <rFont val="Arial"/>
        <family val="2"/>
      </rPr>
      <t>Nº do Processo</t>
    </r>
    <r>
      <rPr>
        <sz val="10"/>
        <color theme="1"/>
        <rFont val="Arial"/>
        <family val="2"/>
      </rPr>
      <t>: 48052.000094/2022-51</t>
    </r>
  </si>
  <si>
    <t>Porto Alegre/RS</t>
  </si>
  <si>
    <t>Posto de Serviço 40h Semanais</t>
  </si>
  <si>
    <t>Técnico em Secretariado</t>
  </si>
  <si>
    <t>RS000185/2022</t>
  </si>
  <si>
    <t>3515-05</t>
  </si>
  <si>
    <r>
      <rPr>
        <b/>
        <sz val="10"/>
        <color theme="1"/>
        <rFont val="Arial"/>
        <family val="2"/>
      </rPr>
      <t>Nota 3</t>
    </r>
    <r>
      <rPr>
        <sz val="10"/>
        <color theme="1"/>
        <rFont val="Arial"/>
        <family val="2"/>
      </rPr>
      <t>: Salário proporcional a 40h semanaus</t>
    </r>
  </si>
  <si>
    <r>
      <rPr>
        <b/>
        <sz val="10"/>
        <color theme="1"/>
        <rFont val="Arial"/>
        <family val="2"/>
      </rPr>
      <t>Nota 4</t>
    </r>
    <r>
      <rPr>
        <sz val="10"/>
        <color theme="1"/>
        <rFont val="Arial"/>
        <family val="2"/>
      </rPr>
      <t xml:space="preserve">: O percentual de retenção da conta vinculada não se confunde com o disposto nesta planilha,sendo que a mesma tem como objetivo refletir o custo real da execução do objeto, ao passo que os percentuais citados no caderno de logística do ME são obrigatórios somente para fins de retenção em conta vinculada. De todo modo, o saldo restante não utilizado para pagamento aos terceirizados, será restituído à CONTRATADA. </t>
    </r>
  </si>
  <si>
    <t>valor estimado que será pago toda vez que um empregado estiver ausente e será necessária sua reposição.</t>
  </si>
  <si>
    <t>Estimativas de ocorrências por ano</t>
  </si>
  <si>
    <t>Observações:</t>
  </si>
  <si>
    <t>Uniformes</t>
  </si>
  <si>
    <t>contrato de 12 meses. Esta rubrica, quando da prorrogação contratual, torna-se custo não renovável, tendo em vista que se supõe o não gozo de férias pelo terceirizado.</t>
  </si>
  <si>
    <r>
      <rPr>
        <b/>
        <sz val="10"/>
        <color theme="1"/>
        <rFont val="Arial"/>
        <family val="2"/>
      </rPr>
      <t>Nota 2</t>
    </r>
    <r>
      <rPr>
        <sz val="10"/>
        <color theme="1"/>
        <rFont val="Arial"/>
        <family val="2"/>
      </rPr>
      <t>: GIIL/RAT = SAT = RAT ajustado = RAT × FAP o qual pode variar entre 0,5% a 6,0%</t>
    </r>
  </si>
  <si>
    <t>Empresa deverá comprovar o enquadramento na proposta.</t>
  </si>
  <si>
    <t>Incidência do FGTS sobre Aviso Prévio Indenizado 8%</t>
  </si>
  <si>
    <t>Cálculo: [( 1/12) x 100] = 8,333%</t>
  </si>
  <si>
    <t>Cálculo: {[( 1/3)/12] x 100} = 2,778%.</t>
  </si>
  <si>
    <t>Cálculo: [( 1/12) x 100] = 8,333% - Após 1º ano de vigência do contrato o item será zerado.</t>
  </si>
  <si>
    <r>
      <t>13º (Décimo-terceiro) salário</t>
    </r>
    <r>
      <rPr>
        <sz val="10"/>
        <color rgb="FFFF0000"/>
        <rFont val="Arial"/>
        <family val="2"/>
      </rPr>
      <t xml:space="preserve"> </t>
    </r>
  </si>
  <si>
    <t xml:space="preserve">Adicional de Férias </t>
  </si>
  <si>
    <t>INSS (Módulo1 + SubMódulo 2.1)*Alíquota</t>
  </si>
  <si>
    <t>Salário Educação (Módulo1 + SubMódulo 2.1)*Alíquota</t>
  </si>
  <si>
    <t>SAT (Seguro Acidente de Trabalho) (Módulo1 + SubMódulo 2.1)*Alíquota</t>
  </si>
  <si>
    <t>SESC ou SESI (Módulo1 + SubMódulo 2.1)*Alíquota</t>
  </si>
  <si>
    <t>SENAI - SENAC (Módulo1 + SubMódulo 2.1)*Alíquota</t>
  </si>
  <si>
    <t>SEBRAE (Módulo1 + SubMódulo 2.1)*Alíquota</t>
  </si>
  <si>
    <t>INCRA (Módulo1 + SubMódulo 2.1)*Alíquota</t>
  </si>
  <si>
    <t>FGTS (Módulo1 + SubMódulo 2.1)*Alíquota</t>
  </si>
  <si>
    <r>
      <t xml:space="preserve">Transporte </t>
    </r>
    <r>
      <rPr>
        <i/>
        <sz val="10"/>
        <rFont val="Arial"/>
        <family val="2"/>
      </rPr>
      <t>(tarifa de transporte municipal*2*22) - (SalárioBase*6%)</t>
    </r>
  </si>
  <si>
    <r>
      <t xml:space="preserve">Auxílio-Refeição/Alimentação </t>
    </r>
    <r>
      <rPr>
        <i/>
        <sz val="10"/>
        <rFont val="Arial"/>
        <family val="2"/>
      </rPr>
      <t>(valor diário do vale alimentação*22) - (??%)</t>
    </r>
  </si>
  <si>
    <r>
      <t xml:space="preserve">Assistência Médica e Familiar </t>
    </r>
    <r>
      <rPr>
        <i/>
        <sz val="10"/>
        <rFont val="Arial"/>
        <family val="2"/>
      </rPr>
      <t>(ver CCT)</t>
    </r>
  </si>
  <si>
    <r>
      <t xml:space="preserve">Outros (Auxílio Doença, Morte, Funeral) </t>
    </r>
    <r>
      <rPr>
        <i/>
        <sz val="10"/>
        <rFont val="Arial"/>
        <family val="2"/>
      </rPr>
      <t>(ver CCT)</t>
    </r>
  </si>
  <si>
    <r>
      <t xml:space="preserve">Outros (Seguro de vida) </t>
    </r>
    <r>
      <rPr>
        <i/>
        <sz val="10"/>
        <rFont val="Arial"/>
        <family val="2"/>
      </rPr>
      <t>(ver CCT)</t>
    </r>
  </si>
  <si>
    <r>
      <t>Outros (Auxílio Creche)</t>
    </r>
    <r>
      <rPr>
        <i/>
        <sz val="10"/>
        <rFont val="Arial"/>
        <family val="2"/>
      </rPr>
      <t xml:space="preserve"> (ver CCT)</t>
    </r>
  </si>
  <si>
    <r>
      <t xml:space="preserve">Aviso Prévio Trabalhado </t>
    </r>
    <r>
      <rPr>
        <i/>
        <sz val="10"/>
        <color rgb="FFFF0000"/>
        <rFont val="Arial"/>
        <family val="2"/>
      </rPr>
      <t>(Acórdão TCU Plenário nº. 1186/2017)</t>
    </r>
  </si>
  <si>
    <r>
      <t xml:space="preserve">Substituto na cobertura de Férias </t>
    </r>
    <r>
      <rPr>
        <i/>
        <sz val="10"/>
        <rFont val="Arial"/>
        <family val="2"/>
      </rPr>
      <t>(ver memória de cálculo)</t>
    </r>
  </si>
  <si>
    <r>
      <t xml:space="preserve">Substituto na cobertura de Ausências Legais </t>
    </r>
    <r>
      <rPr>
        <i/>
        <sz val="10"/>
        <color rgb="FFFF0000"/>
        <rFont val="Arial"/>
        <family val="2"/>
      </rPr>
      <t>(ver memória de cálculo)</t>
    </r>
  </si>
  <si>
    <r>
      <t xml:space="preserve">Substituto na cobertura de Licença Paternidade </t>
    </r>
    <r>
      <rPr>
        <i/>
        <sz val="10"/>
        <color rgb="FFFF0000"/>
        <rFont val="Arial"/>
        <family val="2"/>
      </rPr>
      <t>(ver memória de cálculo)</t>
    </r>
  </si>
  <si>
    <r>
      <t xml:space="preserve">Substituto na cobertura de Ausência por Acidente de Trabalho </t>
    </r>
    <r>
      <rPr>
        <i/>
        <sz val="10"/>
        <color rgb="FFFF0000"/>
        <rFont val="Arial"/>
        <family val="2"/>
      </rPr>
      <t>(ver memória de cálculo)</t>
    </r>
  </si>
  <si>
    <r>
      <t xml:space="preserve">Substituto na cobertura de Afastamento Maternidade </t>
    </r>
    <r>
      <rPr>
        <i/>
        <sz val="10"/>
        <color rgb="FFFF0000"/>
        <rFont val="Arial"/>
        <family val="2"/>
      </rPr>
      <t>(ver memória de cálculo)</t>
    </r>
  </si>
  <si>
    <t>Cálculo: retenção de 8% do aviso prévio indenizado</t>
  </si>
  <si>
    <r>
      <t xml:space="preserve">Aviso Prévio Indenizado </t>
    </r>
    <r>
      <rPr>
        <i/>
        <sz val="10"/>
        <color rgb="FFFF0000"/>
        <rFont val="Arial"/>
        <family val="2"/>
      </rPr>
      <t>(ver memória de cálculo)</t>
    </r>
  </si>
  <si>
    <t>Indenização (rescisão sem justa causa - multa de 40% do FGTS - em relação aos empregados inicialmente contratados)</t>
  </si>
  <si>
    <t>Indenização adicional</t>
  </si>
  <si>
    <t>Módulo 2 - auxílio alimentação e auxílio transporte:</t>
  </si>
  <si>
    <t>em torno de 252 dias úteis no ano, feriados nacionais regionais e municipais</t>
  </si>
  <si>
    <t>soma dos itens (4.1A + 2.1B) não poderá ser superior a 12,10% da remuneração para haver o devido suporte em conta vinculada.</t>
  </si>
  <si>
    <t>Férias adquiridas (não usufruídas) - custo não renovável extirpar na prorrogação contratual</t>
  </si>
  <si>
    <t>Após 1º ano de vigência do contrato o item será zerado, passível de reinclusão na planilha se verificada ocorrência no ano</t>
  </si>
  <si>
    <t>Cálculo: [0,02 x (1 ¸ 12)] x 100 = 0,167%.          (2% dos funcionários ao ano)  Após 1º ano de vigência do contrato o item será zerado, passível de reinclusão na planilha se verificada ocorrência no ano</t>
  </si>
  <si>
    <t>os dois benefícios não serão pagos ao titular e sim ao substituto, e esse valor já está provisionado para 12 meses na planilha principal</t>
  </si>
  <si>
    <t>Cálculo: {[(7/30)/12] x 100} = 1,944%.  (Contrato de 12 meses) - Após 1º ano de vigência do contrato o item será de 10% do ano inicial (para o caso concreto 0,1944%)</t>
  </si>
  <si>
    <t>Cálculo: ((1+1/12+1/3/12) x 0,40 x 0,08) = 3,556%.         ( p/ 100% dos funcionários)</t>
  </si>
  <si>
    <t>Cálculo: {[0,05 x (1 ¸ 12)] x 100} = 0,417%.  (5% de ocorrência anual) Após 1º ano de vigência do contrato o item será de 10% do ano inicial (para o caso concreto 0,042%)</t>
  </si>
  <si>
    <r>
      <rPr>
        <b/>
        <sz val="10"/>
        <color theme="1"/>
        <rFont val="Arial"/>
        <family val="2"/>
      </rPr>
      <t xml:space="preserve">Nota 2:  </t>
    </r>
    <r>
      <rPr>
        <sz val="10"/>
        <color theme="1"/>
        <rFont val="Arial"/>
        <family val="2"/>
      </rPr>
      <t>aviso prévio trabalhado deverá ser reduzido a 0,194% na prorrogação conforme acórdão 1186/2017 do TCU, da mesma forma o indenizado pois a redução para 10% visa manter os três dias adicionais por ano</t>
    </r>
  </si>
  <si>
    <t>9) Custos não renováveis podem ser mantidos no momento da prorrogação se a empresa comprovar a ocorrência dos fatos ensejadores ao longo do ano</t>
  </si>
  <si>
    <t>10) Custos não renováveis podem ser reinseridos em planilha a cada repactuação, desde que a empresa comprove o surgimento de ocorrências no ano</t>
  </si>
  <si>
    <t>Jaqueta/Blazer manga longa</t>
  </si>
  <si>
    <t>camisa manga curta</t>
  </si>
  <si>
    <t>calça</t>
  </si>
  <si>
    <t>https://www.lojauniformes.com.br/administrativos/calca/unissex</t>
  </si>
  <si>
    <t>acesso</t>
  </si>
  <si>
    <t>https://www.citerol.com.br/uniformes-corporativos</t>
  </si>
  <si>
    <t>https://www.rufinouniformes.com.br/</t>
  </si>
  <si>
    <t>abertura de conta vinculada BB</t>
  </si>
  <si>
    <t>* custo não renovável, atualmente o BB está isentando a ANM no Termo de Cooperação, se por ventura houver cobrança de tarifa, o contrato pode ser repactuado ou reequilibrado</t>
  </si>
  <si>
    <t>tarifa mensal conta vinculada BB</t>
  </si>
  <si>
    <t>atualmente o BB está isentando a ANM no Termo de Cooperação, se por ventura houver cobrança de tarifa, o contrato pode ser repactuado ou reequilibrado</t>
  </si>
  <si>
    <t>5) O valor informado no TR e Edital tratam-se de  valores máximos aceitáveis e o estimado total da contratação.</t>
  </si>
  <si>
    <t>a rubrica "férias não usufruídas" tem como objetivo principal suprir a necessidade do pagamento das férias remuneradas ao final do</t>
  </si>
  <si>
    <t>taxa renovação anual conta vinculada BB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</si>
</sst>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quot;R$ &quot;#,##0.00_);[Red]\(&quot;R$ &quot;#,##0.00\)"/>
    <numFmt numFmtId="165" formatCode="_-* #,##0.00_-;\-* #,##0.00_-;_-* &quot;-&quot;??_-;_-@"/>
    <numFmt numFmtId="166" formatCode="_(&quot;R$ &quot;* #,##0.00_);_(&quot;R$ &quot;* \(#,##0.00\);_(&quot;R$ &quot;* &quot;-&quot;??_);_(@_)"/>
    <numFmt numFmtId="167" formatCode="0.000%"/>
    <numFmt numFmtId="168" formatCode="_-* #,##0_-;\-* #,##0_-;_-* &quot;-&quot;??_-;_-@"/>
    <numFmt numFmtId="169" formatCode="0.0000%"/>
    <numFmt numFmtId="170" formatCode="0.0000"/>
    <numFmt numFmtId="171" formatCode="_-&quot;R$&quot;\ * #,##0.00_-;\-&quot;R$&quot;\ * #,##0.00_-;_-&quot;R$&quot;\ * &quot;-&quot;??_-;_-@"/>
  </numFmts>
  <fonts count="43" x14ac:knownFonts="1">
    <font>
      <sz val="10"/>
      <color rgb="FF000000"/>
      <name val="Arial"/>
    </font>
    <font>
      <b/>
      <sz val="10"/>
      <color theme="1"/>
      <name val="Arial"/>
      <family val="2"/>
    </font>
    <font>
      <sz val="10"/>
      <name val="Arial"/>
      <family val="2"/>
    </font>
    <font>
      <sz val="10"/>
      <color theme="1"/>
      <name val="Arial"/>
      <family val="2"/>
    </font>
    <font>
      <sz val="11"/>
      <color theme="1"/>
      <name val="Arial"/>
      <family val="2"/>
    </font>
    <font>
      <sz val="10"/>
      <name val="Arial"/>
      <family val="2"/>
    </font>
    <font>
      <b/>
      <sz val="10"/>
      <color rgb="FF0000FF"/>
      <name val="Arial"/>
      <family val="2"/>
    </font>
    <font>
      <b/>
      <sz val="9"/>
      <color theme="1"/>
      <name val="Arial"/>
      <family val="2"/>
    </font>
    <font>
      <sz val="10"/>
      <color rgb="FFFF0000"/>
      <name val="Arial"/>
      <family val="2"/>
    </font>
    <font>
      <sz val="8"/>
      <color theme="1"/>
      <name val="Arial"/>
      <family val="2"/>
    </font>
    <font>
      <sz val="10"/>
      <color theme="1"/>
      <name val="Calibri"/>
      <family val="2"/>
    </font>
    <font>
      <b/>
      <sz val="8"/>
      <color theme="1"/>
      <name val="Arial"/>
      <family val="2"/>
    </font>
    <font>
      <sz val="7"/>
      <color theme="1"/>
      <name val="Arial"/>
      <family val="2"/>
    </font>
    <font>
      <b/>
      <i/>
      <sz val="10"/>
      <color theme="1"/>
      <name val="Arial"/>
      <family val="2"/>
    </font>
    <font>
      <b/>
      <sz val="10"/>
      <color rgb="FFFF0000"/>
      <name val="Arial"/>
      <family val="2"/>
    </font>
    <font>
      <b/>
      <sz val="10"/>
      <color rgb="FF00B050"/>
      <name val="Arial"/>
      <family val="2"/>
    </font>
    <font>
      <b/>
      <u/>
      <sz val="10"/>
      <color theme="1"/>
      <name val="Arial"/>
      <family val="2"/>
    </font>
    <font>
      <b/>
      <strike/>
      <sz val="10"/>
      <color theme="1"/>
      <name val="Arial"/>
      <family val="2"/>
    </font>
    <font>
      <strike/>
      <sz val="10"/>
      <color theme="1"/>
      <name val="Arial"/>
      <family val="2"/>
    </font>
    <font>
      <sz val="9"/>
      <color theme="1"/>
      <name val="Arial"/>
      <family val="2"/>
    </font>
    <font>
      <u/>
      <sz val="10"/>
      <color rgb="FF0000FF"/>
      <name val="Arial"/>
      <family val="2"/>
    </font>
    <font>
      <u/>
      <sz val="10"/>
      <color rgb="FF0000FF"/>
      <name val="Arial"/>
      <family val="2"/>
    </font>
    <font>
      <u/>
      <sz val="10"/>
      <color rgb="FF0000FF"/>
      <name val="Arial"/>
      <family val="2"/>
    </font>
    <font>
      <u/>
      <sz val="10"/>
      <color rgb="FF0000FF"/>
      <name val="Arial"/>
      <family val="2"/>
    </font>
    <font>
      <u/>
      <sz val="10"/>
      <color rgb="FF0000FF"/>
      <name val="Arial"/>
      <family val="2"/>
    </font>
    <font>
      <b/>
      <sz val="11"/>
      <color theme="1"/>
      <name val="Calibri"/>
      <family val="2"/>
    </font>
    <font>
      <u/>
      <sz val="10"/>
      <color rgb="FF0000FF"/>
      <name val="Arial"/>
      <family val="2"/>
    </font>
    <font>
      <sz val="10"/>
      <color rgb="FF000000"/>
      <name val="Calibri"/>
      <family val="2"/>
    </font>
    <font>
      <u/>
      <sz val="10"/>
      <color rgb="FF0000FF"/>
      <name val="Arial"/>
      <family val="2"/>
    </font>
    <font>
      <u/>
      <sz val="10"/>
      <color rgb="FF0000FF"/>
      <name val="Arial"/>
      <family val="2"/>
    </font>
    <font>
      <u/>
      <sz val="10"/>
      <color rgb="FF0000FF"/>
      <name val="Arial"/>
      <family val="2"/>
    </font>
    <font>
      <u/>
      <sz val="10"/>
      <color theme="1"/>
      <name val="Arial"/>
      <family val="2"/>
    </font>
    <font>
      <i/>
      <sz val="10"/>
      <color rgb="FFFF0000"/>
      <name val="Arial"/>
      <family val="2"/>
    </font>
    <font>
      <i/>
      <sz val="9"/>
      <color rgb="FFFF0000"/>
      <name val="Arial"/>
      <family val="2"/>
    </font>
    <font>
      <b/>
      <i/>
      <sz val="9"/>
      <color theme="1"/>
      <name val="Arial"/>
      <family val="2"/>
    </font>
    <font>
      <sz val="10"/>
      <color theme="1"/>
      <name val="Arial"/>
      <family val="2"/>
    </font>
    <font>
      <b/>
      <sz val="10"/>
      <color theme="1"/>
      <name val="Arial"/>
      <family val="2"/>
    </font>
    <font>
      <i/>
      <sz val="10"/>
      <color theme="1"/>
      <name val="Arial"/>
      <family val="2"/>
    </font>
    <font>
      <sz val="10"/>
      <color theme="1"/>
      <name val="Calibri"/>
      <family val="2"/>
    </font>
    <font>
      <sz val="10"/>
      <color rgb="FF000000"/>
      <name val="Arial"/>
      <family val="2"/>
    </font>
    <font>
      <sz val="10"/>
      <color rgb="FF000000"/>
      <name val="Arial"/>
      <family val="2"/>
    </font>
    <font>
      <i/>
      <sz val="10"/>
      <name val="Arial"/>
      <family val="2"/>
    </font>
    <font>
      <u/>
      <sz val="10"/>
      <color theme="10"/>
      <name val="Arial"/>
    </font>
  </fonts>
  <fills count="11">
    <fill>
      <patternFill patternType="none"/>
    </fill>
    <fill>
      <patternFill patternType="gray125"/>
    </fill>
    <fill>
      <patternFill patternType="solid">
        <fgColor rgb="FFD8D8D8"/>
        <bgColor rgb="FFD8D8D8"/>
      </patternFill>
    </fill>
    <fill>
      <patternFill patternType="solid">
        <fgColor rgb="FFFFFF00"/>
        <bgColor rgb="FFFFFF00"/>
      </patternFill>
    </fill>
    <fill>
      <patternFill patternType="solid">
        <fgColor theme="0"/>
        <bgColor theme="0"/>
      </patternFill>
    </fill>
    <fill>
      <patternFill patternType="solid">
        <fgColor rgb="FFFF0000"/>
        <bgColor rgb="FFFF0000"/>
      </patternFill>
    </fill>
    <fill>
      <patternFill patternType="solid">
        <fgColor rgb="FFC0C0C0"/>
        <bgColor rgb="FFC0C0C0"/>
      </patternFill>
    </fill>
    <fill>
      <patternFill patternType="solid">
        <fgColor rgb="FFBFBFBF"/>
        <bgColor rgb="FFBFBFBF"/>
      </patternFill>
    </fill>
    <fill>
      <patternFill patternType="solid">
        <fgColor rgb="FFFBD4B4"/>
        <bgColor rgb="FFFBD4B4"/>
      </patternFill>
    </fill>
    <fill>
      <patternFill patternType="solid">
        <fgColor rgb="FFD6E3BC"/>
        <bgColor rgb="FFD6E3BC"/>
      </patternFill>
    </fill>
    <fill>
      <patternFill patternType="solid">
        <fgColor rgb="FFB8CCE4"/>
        <bgColor rgb="FFB8CCE4"/>
      </patternFill>
    </fill>
  </fills>
  <borders count="103">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medium">
        <color rgb="FF000000"/>
      </left>
      <right/>
      <top style="thin">
        <color rgb="FF000000"/>
      </top>
      <bottom/>
      <diagonal/>
    </border>
    <border>
      <left/>
      <right/>
      <top style="thin">
        <color rgb="FF000000"/>
      </top>
      <bottom/>
      <diagonal/>
    </border>
    <border>
      <left/>
      <right/>
      <top style="thin">
        <color rgb="FF000000"/>
      </top>
      <bottom/>
      <diagonal/>
    </border>
    <border>
      <left style="medium">
        <color rgb="FF000000"/>
      </left>
      <right/>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bottom style="thin">
        <color rgb="FF000000"/>
      </bottom>
      <diagonal/>
    </border>
    <border>
      <left/>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right style="medium">
        <color rgb="FF000000"/>
      </right>
      <top/>
      <bottom style="medium">
        <color rgb="FF000000"/>
      </bottom>
      <diagonal/>
    </border>
    <border>
      <left/>
      <right/>
      <top style="medium">
        <color rgb="FF000000"/>
      </top>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style="medium">
        <color rgb="FF000000"/>
      </right>
      <top/>
      <bottom style="medium">
        <color rgb="FF000000"/>
      </bottom>
      <diagonal/>
    </border>
    <border>
      <left style="thin">
        <color rgb="FF000000"/>
      </left>
      <right style="thin">
        <color rgb="FF000000"/>
      </right>
      <top/>
      <bottom/>
      <diagonal/>
    </border>
    <border>
      <left/>
      <right/>
      <top style="medium">
        <color rgb="FF000000"/>
      </top>
      <bottom style="medium">
        <color rgb="FF000000"/>
      </bottom>
      <diagonal/>
    </border>
    <border>
      <left style="thin">
        <color rgb="FF000000"/>
      </left>
      <right/>
      <top/>
      <bottom/>
      <diagonal/>
    </border>
    <border>
      <left/>
      <right style="thin">
        <color rgb="FF000000"/>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top/>
      <bottom style="medium">
        <color rgb="FF000000"/>
      </bottom>
      <diagonal/>
    </border>
    <border>
      <left style="thin">
        <color rgb="FF000000"/>
      </left>
      <right style="thin">
        <color rgb="FF000000"/>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40" fillId="0" borderId="0" applyFont="0" applyFill="0" applyBorder="0" applyAlignment="0" applyProtection="0"/>
    <xf numFmtId="0" fontId="42" fillId="0" borderId="0" applyNumberFormat="0" applyFill="0" applyBorder="0" applyAlignment="0" applyProtection="0"/>
  </cellStyleXfs>
  <cellXfs count="434">
    <xf numFmtId="0" fontId="0" fillId="0" borderId="0" xfId="0"/>
    <xf numFmtId="0" fontId="3" fillId="0" borderId="0" xfId="0" applyFont="1" applyAlignment="1">
      <alignment horizontal="center"/>
    </xf>
    <xf numFmtId="0" fontId="1" fillId="0" borderId="0" xfId="0" applyFont="1"/>
    <xf numFmtId="0" fontId="3" fillId="0" borderId="0" xfId="0" applyFont="1" applyAlignment="1">
      <alignment horizontal="left"/>
    </xf>
    <xf numFmtId="0" fontId="3" fillId="0" borderId="7" xfId="0" applyFont="1" applyBorder="1" applyAlignment="1">
      <alignment horizontal="center"/>
    </xf>
    <xf numFmtId="14" fontId="3" fillId="3" borderId="7" xfId="0" applyNumberFormat="1" applyFont="1" applyFill="1" applyBorder="1" applyAlignment="1">
      <alignment horizontal="center"/>
    </xf>
    <xf numFmtId="0" fontId="3" fillId="3" borderId="7" xfId="0" applyFont="1" applyFill="1" applyBorder="1" applyAlignment="1">
      <alignment horizontal="center"/>
    </xf>
    <xf numFmtId="0" fontId="3" fillId="0" borderId="0" xfId="0" applyFont="1" applyAlignment="1">
      <alignment horizont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vertical="center"/>
    </xf>
    <xf numFmtId="0" fontId="1" fillId="0" borderId="0" xfId="0" applyFont="1" applyAlignment="1">
      <alignment horizontal="left" vertical="center"/>
    </xf>
    <xf numFmtId="0" fontId="3" fillId="0" borderId="7" xfId="0" applyFont="1" applyBorder="1" applyAlignment="1">
      <alignment horizontal="center" vertical="center"/>
    </xf>
    <xf numFmtId="0" fontId="3" fillId="0" borderId="7" xfId="0" applyFont="1" applyBorder="1" applyAlignment="1">
      <alignment horizontal="center" vertical="center" wrapText="1"/>
    </xf>
    <xf numFmtId="164" fontId="5" fillId="3" borderId="7" xfId="0" applyNumberFormat="1" applyFont="1" applyFill="1" applyBorder="1" applyAlignment="1">
      <alignment horizontal="center"/>
    </xf>
    <xf numFmtId="0" fontId="3" fillId="3" borderId="7" xfId="0" applyFont="1" applyFill="1" applyBorder="1" applyAlignment="1">
      <alignment horizontal="center" wrapText="1"/>
    </xf>
    <xf numFmtId="14" fontId="3" fillId="0" borderId="7" xfId="0" applyNumberFormat="1" applyFont="1" applyBorder="1" applyAlignment="1">
      <alignment horizontal="center"/>
    </xf>
    <xf numFmtId="14" fontId="3" fillId="0" borderId="0" xfId="0" applyNumberFormat="1" applyFont="1" applyAlignment="1">
      <alignment horizontal="center"/>
    </xf>
    <xf numFmtId="0" fontId="3" fillId="0" borderId="0" xfId="0" applyFont="1"/>
    <xf numFmtId="0" fontId="1" fillId="0" borderId="7" xfId="0" applyFont="1" applyBorder="1" applyAlignment="1">
      <alignment horizontal="center"/>
    </xf>
    <xf numFmtId="0" fontId="3" fillId="0" borderId="7" xfId="0" applyFont="1" applyBorder="1"/>
    <xf numFmtId="165" fontId="3" fillId="0" borderId="7" xfId="0" applyNumberFormat="1" applyFont="1" applyBorder="1"/>
    <xf numFmtId="10" fontId="3" fillId="0" borderId="7" xfId="0" applyNumberFormat="1" applyFont="1" applyBorder="1" applyAlignment="1">
      <alignment horizontal="center"/>
    </xf>
    <xf numFmtId="2" fontId="3" fillId="0" borderId="7" xfId="0" applyNumberFormat="1" applyFont="1" applyBorder="1"/>
    <xf numFmtId="165" fontId="6" fillId="2" borderId="7" xfId="0" applyNumberFormat="1" applyFont="1" applyFill="1" applyBorder="1"/>
    <xf numFmtId="0" fontId="1" fillId="0" borderId="0" xfId="0" applyFont="1" applyAlignment="1">
      <alignment horizontal="center"/>
    </xf>
    <xf numFmtId="2" fontId="1" fillId="0" borderId="0" xfId="0" applyNumberFormat="1" applyFont="1"/>
    <xf numFmtId="0" fontId="1" fillId="0" borderId="7" xfId="0" applyFont="1" applyBorder="1" applyAlignment="1">
      <alignment horizontal="center" vertical="center"/>
    </xf>
    <xf numFmtId="10" fontId="3" fillId="0" borderId="0" xfId="0" applyNumberFormat="1" applyFont="1"/>
    <xf numFmtId="10" fontId="3" fillId="4" borderId="7" xfId="0" applyNumberFormat="1" applyFont="1" applyFill="1" applyBorder="1" applyAlignment="1">
      <alignment horizontal="center"/>
    </xf>
    <xf numFmtId="10" fontId="1" fillId="2" borderId="7" xfId="0" applyNumberFormat="1" applyFont="1" applyFill="1" applyBorder="1" applyAlignment="1">
      <alignment horizontal="center"/>
    </xf>
    <xf numFmtId="2" fontId="1" fillId="2" borderId="7" xfId="0" applyNumberFormat="1" applyFont="1" applyFill="1" applyBorder="1"/>
    <xf numFmtId="10" fontId="1" fillId="0" borderId="0" xfId="0" applyNumberFormat="1" applyFont="1" applyAlignment="1">
      <alignment horizontal="center"/>
    </xf>
    <xf numFmtId="0" fontId="1" fillId="0" borderId="8" xfId="0" applyFont="1" applyBorder="1"/>
    <xf numFmtId="0" fontId="1" fillId="2" borderId="7" xfId="0" applyFont="1" applyFill="1" applyBorder="1" applyAlignment="1">
      <alignment horizontal="center" vertical="center"/>
    </xf>
    <xf numFmtId="0" fontId="1" fillId="2" borderId="7" xfId="0" applyFont="1" applyFill="1" applyBorder="1" applyAlignment="1">
      <alignment horizontal="center"/>
    </xf>
    <xf numFmtId="0" fontId="8" fillId="0" borderId="0" xfId="0" applyFont="1"/>
    <xf numFmtId="0" fontId="8" fillId="0" borderId="0" xfId="0" applyFont="1" applyAlignment="1">
      <alignment horizontal="center"/>
    </xf>
    <xf numFmtId="166" fontId="8" fillId="0" borderId="0" xfId="0" applyNumberFormat="1" applyFont="1"/>
    <xf numFmtId="165" fontId="3" fillId="0" borderId="0" xfId="0" applyNumberFormat="1" applyFont="1"/>
    <xf numFmtId="2" fontId="3" fillId="0" borderId="7" xfId="0" applyNumberFormat="1" applyFont="1" applyBorder="1" applyAlignment="1">
      <alignment horizontal="right"/>
    </xf>
    <xf numFmtId="0" fontId="1" fillId="2" borderId="7" xfId="0" applyFont="1" applyFill="1" applyBorder="1"/>
    <xf numFmtId="2" fontId="6" fillId="2" borderId="7" xfId="0" applyNumberFormat="1" applyFont="1" applyFill="1" applyBorder="1"/>
    <xf numFmtId="2" fontId="3" fillId="0" borderId="0" xfId="0" applyNumberFormat="1" applyFont="1"/>
    <xf numFmtId="167" fontId="3" fillId="0" borderId="7" xfId="0" applyNumberFormat="1" applyFont="1" applyBorder="1" applyAlignment="1">
      <alignment horizontal="center"/>
    </xf>
    <xf numFmtId="0" fontId="1" fillId="0" borderId="12" xfId="0" applyFont="1" applyBorder="1"/>
    <xf numFmtId="0" fontId="1" fillId="0" borderId="7" xfId="0" applyFont="1" applyBorder="1"/>
    <xf numFmtId="0" fontId="1" fillId="4" borderId="7" xfId="0" applyFont="1" applyFill="1" applyBorder="1" applyAlignment="1">
      <alignment horizontal="center"/>
    </xf>
    <xf numFmtId="0" fontId="1" fillId="0" borderId="0" xfId="0" applyFont="1" applyAlignment="1">
      <alignment vertical="center"/>
    </xf>
    <xf numFmtId="0" fontId="9" fillId="0" borderId="0" xfId="0" applyFont="1" applyAlignment="1">
      <alignment vertical="center"/>
    </xf>
    <xf numFmtId="10" fontId="3" fillId="0" borderId="7" xfId="0" applyNumberFormat="1" applyFont="1" applyBorder="1"/>
    <xf numFmtId="2" fontId="3" fillId="0" borderId="7" xfId="0" applyNumberFormat="1" applyFont="1" applyBorder="1" applyAlignment="1">
      <alignment horizontal="center"/>
    </xf>
    <xf numFmtId="10" fontId="3" fillId="2" borderId="7" xfId="0" applyNumberFormat="1" applyFont="1" applyFill="1" applyBorder="1"/>
    <xf numFmtId="166" fontId="1" fillId="0" borderId="0" xfId="0" applyNumberFormat="1" applyFont="1"/>
    <xf numFmtId="2" fontId="1" fillId="0" borderId="7" xfId="0" applyNumberFormat="1" applyFont="1" applyBorder="1"/>
    <xf numFmtId="0" fontId="1" fillId="0" borderId="2" xfId="0" applyFont="1" applyBorder="1" applyAlignment="1">
      <alignment horizontal="center" wrapText="1"/>
    </xf>
    <xf numFmtId="0" fontId="1" fillId="0" borderId="13" xfId="0" applyFont="1" applyBorder="1" applyAlignment="1">
      <alignment horizontal="center" wrapText="1"/>
    </xf>
    <xf numFmtId="0" fontId="1" fillId="0" borderId="13" xfId="0" applyFont="1" applyBorder="1" applyAlignment="1">
      <alignment horizontal="center"/>
    </xf>
    <xf numFmtId="0" fontId="3" fillId="0" borderId="19" xfId="0" applyFont="1" applyBorder="1"/>
    <xf numFmtId="0" fontId="3" fillId="0" borderId="20" xfId="0" applyFont="1" applyBorder="1"/>
    <xf numFmtId="2" fontId="3" fillId="0" borderId="18" xfId="0" applyNumberFormat="1" applyFont="1" applyBorder="1"/>
    <xf numFmtId="0" fontId="3" fillId="0" borderId="5" xfId="0" applyFont="1" applyBorder="1"/>
    <xf numFmtId="0" fontId="3" fillId="0" borderId="23" xfId="0" applyFont="1" applyBorder="1"/>
    <xf numFmtId="2" fontId="3" fillId="0" borderId="22" xfId="0" applyNumberFormat="1" applyFont="1" applyBorder="1"/>
    <xf numFmtId="0" fontId="1" fillId="0" borderId="5" xfId="0" applyFont="1" applyBorder="1"/>
    <xf numFmtId="0" fontId="1" fillId="0" borderId="23" xfId="0" applyFont="1" applyBorder="1"/>
    <xf numFmtId="0" fontId="3" fillId="0" borderId="27" xfId="0" applyFont="1" applyBorder="1"/>
    <xf numFmtId="0" fontId="3" fillId="0" borderId="28" xfId="0" applyFont="1" applyBorder="1"/>
    <xf numFmtId="2" fontId="3" fillId="0" borderId="26" xfId="0" applyNumberFormat="1" applyFont="1" applyBorder="1"/>
    <xf numFmtId="2" fontId="1" fillId="0" borderId="32" xfId="0" applyNumberFormat="1" applyFont="1" applyBorder="1"/>
    <xf numFmtId="0" fontId="3" fillId="0" borderId="33" xfId="0" applyFont="1" applyBorder="1" applyAlignment="1">
      <alignment horizontal="center"/>
    </xf>
    <xf numFmtId="0" fontId="3" fillId="0" borderId="35" xfId="0" applyFont="1" applyBorder="1" applyAlignment="1">
      <alignment horizontal="center"/>
    </xf>
    <xf numFmtId="2" fontId="3" fillId="0" borderId="38" xfId="0" applyNumberFormat="1" applyFont="1" applyBorder="1"/>
    <xf numFmtId="0" fontId="3" fillId="0" borderId="39" xfId="0" applyFont="1" applyBorder="1" applyAlignment="1">
      <alignment horizontal="center"/>
    </xf>
    <xf numFmtId="2" fontId="3" fillId="0" borderId="40" xfId="0" applyNumberFormat="1" applyFont="1" applyBorder="1"/>
    <xf numFmtId="0" fontId="10" fillId="0" borderId="0" xfId="0" applyFont="1"/>
    <xf numFmtId="0" fontId="1" fillId="0" borderId="7" xfId="0" applyFont="1" applyBorder="1" applyAlignment="1">
      <alignment horizontal="center" vertical="center" wrapText="1"/>
    </xf>
    <xf numFmtId="0" fontId="11" fillId="0" borderId="7" xfId="0" applyFont="1" applyBorder="1" applyAlignment="1">
      <alignment horizontal="center" vertical="center" wrapText="1"/>
    </xf>
    <xf numFmtId="4" fontId="3" fillId="0" borderId="0" xfId="0" applyNumberFormat="1" applyFont="1"/>
    <xf numFmtId="166" fontId="3" fillId="0" borderId="7" xfId="0" applyNumberFormat="1" applyFont="1" applyBorder="1" applyAlignment="1">
      <alignment horizontal="center" vertical="center"/>
    </xf>
    <xf numFmtId="0" fontId="12" fillId="0" borderId="7" xfId="0" applyFont="1" applyBorder="1" applyAlignment="1">
      <alignment horizontal="center" vertical="center" wrapText="1"/>
    </xf>
    <xf numFmtId="165" fontId="3" fillId="0" borderId="7" xfId="0" applyNumberFormat="1" applyFont="1" applyBorder="1" applyAlignment="1">
      <alignment horizontal="center" vertical="center"/>
    </xf>
    <xf numFmtId="165" fontId="1" fillId="2" borderId="7" xfId="0" applyNumberFormat="1" applyFont="1" applyFill="1" applyBorder="1"/>
    <xf numFmtId="0" fontId="3" fillId="0" borderId="48" xfId="0" applyFont="1" applyBorder="1"/>
    <xf numFmtId="0" fontId="3" fillId="0" borderId="29" xfId="0" applyFont="1" applyBorder="1"/>
    <xf numFmtId="10" fontId="1" fillId="0" borderId="0" xfId="0" applyNumberFormat="1" applyFont="1"/>
    <xf numFmtId="0" fontId="1" fillId="2" borderId="56" xfId="0" applyFont="1" applyFill="1" applyBorder="1"/>
    <xf numFmtId="0" fontId="3" fillId="2" borderId="57" xfId="0" applyFont="1" applyFill="1" applyBorder="1"/>
    <xf numFmtId="2" fontId="1" fillId="2" borderId="58" xfId="0" applyNumberFormat="1" applyFont="1" applyFill="1" applyBorder="1"/>
    <xf numFmtId="0" fontId="1" fillId="4" borderId="59" xfId="0" applyFont="1" applyFill="1" applyBorder="1"/>
    <xf numFmtId="0" fontId="1" fillId="0" borderId="1" xfId="0" applyFont="1" applyBorder="1"/>
    <xf numFmtId="0" fontId="1" fillId="0" borderId="2" xfId="0" applyFont="1" applyBorder="1"/>
    <xf numFmtId="2" fontId="1" fillId="0" borderId="3" xfId="0" applyNumberFormat="1" applyFont="1" applyBorder="1"/>
    <xf numFmtId="0" fontId="3" fillId="0" borderId="51" xfId="0" applyFont="1" applyBorder="1"/>
    <xf numFmtId="0" fontId="3" fillId="0" borderId="52" xfId="0" applyFont="1" applyBorder="1"/>
    <xf numFmtId="0" fontId="3" fillId="0" borderId="21" xfId="0" applyFont="1" applyBorder="1"/>
    <xf numFmtId="0" fontId="3" fillId="3" borderId="40" xfId="0" applyFont="1" applyFill="1" applyBorder="1" applyAlignment="1">
      <alignment horizontal="center" vertical="center"/>
    </xf>
    <xf numFmtId="0" fontId="3" fillId="0" borderId="40" xfId="0" applyFont="1" applyBorder="1" applyAlignment="1">
      <alignment horizontal="center" vertical="center"/>
    </xf>
    <xf numFmtId="9" fontId="3" fillId="3" borderId="40" xfId="0" applyNumberFormat="1" applyFont="1" applyFill="1" applyBorder="1" applyAlignment="1">
      <alignment horizontal="center" vertical="center"/>
    </xf>
    <xf numFmtId="0" fontId="3" fillId="0" borderId="21" xfId="0" quotePrefix="1" applyFont="1" applyBorder="1"/>
    <xf numFmtId="2" fontId="3" fillId="0" borderId="40" xfId="0" applyNumberFormat="1" applyFont="1" applyBorder="1" applyAlignment="1">
      <alignment vertical="center"/>
    </xf>
    <xf numFmtId="0" fontId="3" fillId="0" borderId="2" xfId="0" applyFont="1" applyBorder="1"/>
    <xf numFmtId="2" fontId="3" fillId="3" borderId="40" xfId="0" applyNumberFormat="1" applyFont="1" applyFill="1" applyBorder="1" applyAlignment="1">
      <alignment horizontal="center" vertical="center"/>
    </xf>
    <xf numFmtId="10" fontId="3" fillId="3" borderId="40" xfId="0" applyNumberFormat="1" applyFont="1" applyFill="1" applyBorder="1" applyAlignment="1">
      <alignment horizontal="center" vertical="center"/>
    </xf>
    <xf numFmtId="0" fontId="3" fillId="0" borderId="49" xfId="0" applyFont="1" applyBorder="1"/>
    <xf numFmtId="0" fontId="3" fillId="0" borderId="50" xfId="0" applyFont="1" applyBorder="1"/>
    <xf numFmtId="0" fontId="3" fillId="0" borderId="6" xfId="0" applyFont="1" applyBorder="1"/>
    <xf numFmtId="0" fontId="3" fillId="0" borderId="30" xfId="0" applyFont="1" applyBorder="1"/>
    <xf numFmtId="0" fontId="3" fillId="0" borderId="53" xfId="0" applyFont="1" applyBorder="1"/>
    <xf numFmtId="2" fontId="3" fillId="0" borderId="40" xfId="0" applyNumberFormat="1" applyFont="1" applyBorder="1" applyAlignment="1">
      <alignment horizontal="center" vertical="center"/>
    </xf>
    <xf numFmtId="169" fontId="3" fillId="0" borderId="40" xfId="0" applyNumberFormat="1" applyFont="1" applyBorder="1" applyAlignment="1">
      <alignment horizontal="center" vertical="center"/>
    </xf>
    <xf numFmtId="0" fontId="3" fillId="0" borderId="53" xfId="0" applyFont="1" applyBorder="1" applyAlignment="1">
      <alignment horizontal="center" vertical="center"/>
    </xf>
    <xf numFmtId="2" fontId="3" fillId="0" borderId="3" xfId="0" applyNumberFormat="1" applyFont="1" applyBorder="1" applyAlignment="1">
      <alignment horizontal="center" vertical="center"/>
    </xf>
    <xf numFmtId="0" fontId="3" fillId="0" borderId="1" xfId="0" applyFont="1" applyBorder="1"/>
    <xf numFmtId="2" fontId="1" fillId="0" borderId="3" xfId="0" applyNumberFormat="1" applyFont="1" applyBorder="1" applyAlignment="1">
      <alignment horizontal="center" vertical="center"/>
    </xf>
    <xf numFmtId="0" fontId="1" fillId="0" borderId="48" xfId="0" applyFont="1" applyBorder="1" applyAlignment="1">
      <alignment horizontal="center" vertical="center"/>
    </xf>
    <xf numFmtId="0" fontId="1" fillId="0" borderId="49" xfId="0" applyFont="1" applyBorder="1" applyAlignment="1">
      <alignment horizontal="center" vertical="center"/>
    </xf>
    <xf numFmtId="0" fontId="1" fillId="0" borderId="50" xfId="0" applyFont="1" applyBorder="1" applyAlignment="1">
      <alignment horizontal="center" vertical="center"/>
    </xf>
    <xf numFmtId="0" fontId="3" fillId="0" borderId="21" xfId="0" applyFont="1" applyBorder="1" applyAlignment="1">
      <alignment horizontal="left" vertical="center"/>
    </xf>
    <xf numFmtId="0" fontId="3" fillId="3" borderId="60" xfId="0" applyFont="1" applyFill="1" applyBorder="1" applyAlignment="1">
      <alignment horizontal="center" vertical="center"/>
    </xf>
    <xf numFmtId="0" fontId="1" fillId="0" borderId="1" xfId="0" applyFont="1" applyBorder="1" applyAlignment="1">
      <alignment horizontal="left" vertical="center"/>
    </xf>
    <xf numFmtId="0" fontId="1" fillId="0" borderId="51" xfId="0" applyFont="1" applyBorder="1"/>
    <xf numFmtId="2" fontId="3" fillId="0" borderId="52" xfId="0" applyNumberFormat="1" applyFont="1" applyBorder="1"/>
    <xf numFmtId="0" fontId="14" fillId="0" borderId="51" xfId="0" applyFont="1" applyBorder="1" applyAlignment="1">
      <alignment horizontal="center" vertical="center"/>
    </xf>
    <xf numFmtId="2" fontId="1" fillId="0" borderId="52" xfId="0" applyNumberFormat="1" applyFont="1" applyBorder="1"/>
    <xf numFmtId="168" fontId="1" fillId="0" borderId="52" xfId="0" applyNumberFormat="1" applyFont="1" applyBorder="1"/>
    <xf numFmtId="2" fontId="1" fillId="2" borderId="58" xfId="0" applyNumberFormat="1" applyFont="1" applyFill="1" applyBorder="1" applyAlignment="1">
      <alignment horizontal="center" vertical="center"/>
    </xf>
    <xf numFmtId="0" fontId="16" fillId="0" borderId="0" xfId="0" applyFont="1"/>
    <xf numFmtId="0" fontId="3" fillId="0" borderId="3" xfId="0" applyFont="1" applyBorder="1" applyAlignment="1">
      <alignment horizontal="center" vertical="center"/>
    </xf>
    <xf numFmtId="0" fontId="1" fillId="2" borderId="57" xfId="0" applyFont="1" applyFill="1" applyBorder="1"/>
    <xf numFmtId="170" fontId="1" fillId="0" borderId="3" xfId="0" applyNumberFormat="1" applyFont="1" applyBorder="1" applyAlignment="1">
      <alignment horizontal="center" vertical="center"/>
    </xf>
    <xf numFmtId="170" fontId="1" fillId="3" borderId="20" xfId="0" applyNumberFormat="1" applyFont="1" applyFill="1" applyBorder="1" applyAlignment="1">
      <alignment horizontal="center" vertical="center"/>
    </xf>
    <xf numFmtId="170" fontId="3" fillId="3" borderId="23" xfId="0" applyNumberFormat="1" applyFont="1" applyFill="1" applyBorder="1" applyAlignment="1">
      <alignment horizontal="center" vertical="center"/>
    </xf>
    <xf numFmtId="170" fontId="1" fillId="3" borderId="23" xfId="0" applyNumberFormat="1" applyFont="1" applyFill="1" applyBorder="1" applyAlignment="1">
      <alignment horizontal="center" vertical="center"/>
    </xf>
    <xf numFmtId="170" fontId="1" fillId="2" borderId="58" xfId="0" applyNumberFormat="1" applyFont="1" applyFill="1" applyBorder="1" applyAlignment="1">
      <alignment horizontal="center" vertical="center"/>
    </xf>
    <xf numFmtId="0" fontId="3" fillId="3" borderId="28" xfId="0" applyFont="1" applyFill="1" applyBorder="1" applyAlignment="1">
      <alignment horizontal="center" vertical="center"/>
    </xf>
    <xf numFmtId="170" fontId="1" fillId="0" borderId="13" xfId="0" applyNumberFormat="1" applyFont="1" applyBorder="1"/>
    <xf numFmtId="170" fontId="3" fillId="0" borderId="0" xfId="0" applyNumberFormat="1" applyFont="1"/>
    <xf numFmtId="0" fontId="17" fillId="0" borderId="0" xfId="0" applyFont="1" applyAlignment="1">
      <alignment vertical="center"/>
    </xf>
    <xf numFmtId="0" fontId="18" fillId="0" borderId="0" xfId="0" applyFont="1"/>
    <xf numFmtId="0" fontId="17" fillId="0" borderId="0" xfId="0" applyFont="1"/>
    <xf numFmtId="2" fontId="18" fillId="0" borderId="0" xfId="0" applyNumberFormat="1" applyFont="1"/>
    <xf numFmtId="2" fontId="17" fillId="0" borderId="0" xfId="0" applyNumberFormat="1" applyFont="1"/>
    <xf numFmtId="0" fontId="18" fillId="0" borderId="1" xfId="0" applyFont="1" applyBorder="1"/>
    <xf numFmtId="0" fontId="18" fillId="0" borderId="2" xfId="0" applyFont="1" applyBorder="1"/>
    <xf numFmtId="0" fontId="18" fillId="0" borderId="3" xfId="0" applyFont="1" applyBorder="1" applyAlignment="1">
      <alignment horizontal="center" vertical="center"/>
    </xf>
    <xf numFmtId="0" fontId="18" fillId="0" borderId="0" xfId="0" applyFont="1" applyAlignment="1">
      <alignment horizontal="center" vertical="center"/>
    </xf>
    <xf numFmtId="0" fontId="17" fillId="2" borderId="56" xfId="0" applyFont="1" applyFill="1" applyBorder="1"/>
    <xf numFmtId="0" fontId="17" fillId="2" borderId="57" xfId="0" applyFont="1" applyFill="1" applyBorder="1"/>
    <xf numFmtId="2" fontId="17" fillId="2" borderId="58" xfId="0" applyNumberFormat="1" applyFont="1" applyFill="1" applyBorder="1"/>
    <xf numFmtId="0" fontId="14" fillId="0" borderId="44" xfId="0" applyFont="1" applyBorder="1" applyAlignment="1">
      <alignment horizontal="center"/>
    </xf>
    <xf numFmtId="10" fontId="14" fillId="0" borderId="45" xfId="0" applyNumberFormat="1" applyFont="1" applyBorder="1"/>
    <xf numFmtId="2" fontId="14" fillId="0" borderId="46" xfId="0" applyNumberFormat="1" applyFont="1" applyBorder="1"/>
    <xf numFmtId="0" fontId="14" fillId="0" borderId="63" xfId="0" applyFont="1" applyBorder="1" applyAlignment="1">
      <alignment horizontal="center"/>
    </xf>
    <xf numFmtId="0" fontId="14" fillId="0" borderId="0" xfId="0" applyFont="1" applyAlignment="1">
      <alignment horizontal="left"/>
    </xf>
    <xf numFmtId="10" fontId="14" fillId="0" borderId="0" xfId="0" applyNumberFormat="1" applyFont="1"/>
    <xf numFmtId="2" fontId="14" fillId="0" borderId="64" xfId="0" applyNumberFormat="1" applyFont="1" applyBorder="1"/>
    <xf numFmtId="0" fontId="8" fillId="0" borderId="63" xfId="0" applyFont="1" applyBorder="1"/>
    <xf numFmtId="0" fontId="14" fillId="0" borderId="14" xfId="0" applyFont="1" applyBorder="1" applyAlignment="1">
      <alignment horizontal="center"/>
    </xf>
    <xf numFmtId="10" fontId="14" fillId="0" borderId="8" xfId="0" applyNumberFormat="1" applyFont="1" applyBorder="1"/>
    <xf numFmtId="2" fontId="14" fillId="0" borderId="15" xfId="0" applyNumberFormat="1" applyFont="1" applyBorder="1"/>
    <xf numFmtId="0" fontId="1" fillId="6" borderId="65" xfId="0" applyFont="1" applyFill="1" applyBorder="1" applyAlignment="1">
      <alignment horizontal="center" vertical="center" wrapText="1"/>
    </xf>
    <xf numFmtId="0" fontId="19" fillId="6" borderId="66" xfId="0" applyFont="1" applyFill="1" applyBorder="1" applyAlignment="1">
      <alignment horizontal="center" vertical="center" wrapText="1"/>
    </xf>
    <xf numFmtId="0" fontId="1" fillId="0" borderId="39" xfId="0" applyFont="1" applyBorder="1" applyAlignment="1">
      <alignment horizontal="center" vertical="center" wrapText="1"/>
    </xf>
    <xf numFmtId="0" fontId="19" fillId="0" borderId="7" xfId="0" applyFont="1" applyBorder="1" applyAlignment="1">
      <alignment horizontal="center" vertical="center" wrapText="1"/>
    </xf>
    <xf numFmtId="0" fontId="1" fillId="6" borderId="39"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 fillId="7" borderId="39" xfId="0" applyFont="1" applyFill="1" applyBorder="1" applyAlignment="1">
      <alignment horizontal="center" vertical="center" wrapText="1"/>
    </xf>
    <xf numFmtId="0" fontId="19" fillId="7" borderId="7" xfId="0" applyFont="1" applyFill="1" applyBorder="1" applyAlignment="1">
      <alignment horizontal="center" vertical="center" wrapText="1"/>
    </xf>
    <xf numFmtId="0" fontId="1" fillId="0" borderId="67" xfId="0" applyFont="1" applyBorder="1" applyAlignment="1">
      <alignment horizontal="center" vertical="center" wrapText="1"/>
    </xf>
    <xf numFmtId="0" fontId="19" fillId="0" borderId="68" xfId="0" applyFont="1" applyBorder="1" applyAlignment="1">
      <alignment horizontal="center" vertical="center"/>
    </xf>
    <xf numFmtId="0" fontId="19" fillId="0" borderId="68" xfId="0" applyFont="1" applyBorder="1" applyAlignment="1">
      <alignment horizontal="center" vertical="center" wrapText="1"/>
    </xf>
    <xf numFmtId="0" fontId="1" fillId="6" borderId="7" xfId="0" applyFont="1" applyFill="1" applyBorder="1" applyAlignment="1">
      <alignment horizontal="center" vertical="center"/>
    </xf>
    <xf numFmtId="0" fontId="1" fillId="6" borderId="40" xfId="0" applyFont="1" applyFill="1" applyBorder="1" applyAlignment="1">
      <alignment horizontal="center" vertical="center"/>
    </xf>
    <xf numFmtId="0" fontId="19" fillId="6" borderId="67" xfId="0" applyFont="1" applyFill="1" applyBorder="1" applyAlignment="1">
      <alignment horizontal="center" vertical="center" wrapText="1"/>
    </xf>
    <xf numFmtId="0" fontId="19" fillId="6" borderId="68" xfId="0" applyFont="1" applyFill="1" applyBorder="1" applyAlignment="1">
      <alignment horizontal="center" vertical="center" wrapText="1"/>
    </xf>
    <xf numFmtId="0" fontId="19" fillId="6" borderId="79" xfId="0" applyFont="1" applyFill="1" applyBorder="1" applyAlignment="1">
      <alignment horizontal="center" vertical="center" wrapText="1"/>
    </xf>
    <xf numFmtId="0" fontId="19" fillId="6" borderId="80" xfId="0" applyFont="1" applyFill="1" applyBorder="1" applyAlignment="1">
      <alignment horizontal="center" vertical="center"/>
    </xf>
    <xf numFmtId="0" fontId="0" fillId="0" borderId="66" xfId="0" applyBorder="1" applyAlignment="1">
      <alignment horizontal="left" vertical="center"/>
    </xf>
    <xf numFmtId="1" fontId="7" fillId="0" borderId="66" xfId="0" applyNumberFormat="1" applyFont="1" applyBorder="1" applyAlignment="1">
      <alignment horizontal="center" vertical="center" wrapText="1"/>
    </xf>
    <xf numFmtId="2" fontId="19" fillId="0" borderId="47" xfId="0" applyNumberFormat="1" applyFont="1" applyBorder="1" applyAlignment="1">
      <alignment horizontal="center" vertical="center"/>
    </xf>
    <xf numFmtId="2" fontId="19" fillId="0" borderId="66" xfId="0" applyNumberFormat="1" applyFont="1" applyBorder="1" applyAlignment="1">
      <alignment horizontal="center" vertical="center" wrapText="1"/>
    </xf>
    <xf numFmtId="2" fontId="7" fillId="0" borderId="81" xfId="0" applyNumberFormat="1" applyFont="1" applyBorder="1" applyAlignment="1">
      <alignment horizontal="center" vertical="center" wrapText="1"/>
    </xf>
    <xf numFmtId="0" fontId="19" fillId="6" borderId="39" xfId="0" applyFont="1" applyFill="1" applyBorder="1" applyAlignment="1">
      <alignment horizontal="center" vertical="center"/>
    </xf>
    <xf numFmtId="0" fontId="0" fillId="0" borderId="7" xfId="0" applyBorder="1" applyAlignment="1">
      <alignment horizontal="left" vertical="center"/>
    </xf>
    <xf numFmtId="3" fontId="3" fillId="0" borderId="7" xfId="0" applyNumberFormat="1" applyFont="1" applyBorder="1" applyAlignment="1">
      <alignment horizontal="center" vertical="center" wrapText="1"/>
    </xf>
    <xf numFmtId="1" fontId="7" fillId="0" borderId="7" xfId="0" applyNumberFormat="1" applyFont="1" applyBorder="1" applyAlignment="1">
      <alignment horizontal="center" vertical="center" wrapText="1"/>
    </xf>
    <xf numFmtId="2" fontId="19" fillId="0" borderId="7" xfId="0" applyNumberFormat="1" applyFont="1" applyBorder="1" applyAlignment="1">
      <alignment horizontal="center" vertical="center"/>
    </xf>
    <xf numFmtId="2" fontId="19" fillId="0" borderId="7" xfId="0" applyNumberFormat="1" applyFont="1" applyBorder="1" applyAlignment="1">
      <alignment horizontal="center" vertical="center" wrapText="1"/>
    </xf>
    <xf numFmtId="2" fontId="7" fillId="0" borderId="40" xfId="0" applyNumberFormat="1" applyFont="1" applyBorder="1" applyAlignment="1">
      <alignment horizontal="center" vertical="center" wrapText="1"/>
    </xf>
    <xf numFmtId="4" fontId="3" fillId="0" borderId="7" xfId="0" applyNumberFormat="1" applyFont="1" applyBorder="1" applyAlignment="1">
      <alignment vertical="center" wrapText="1"/>
    </xf>
    <xf numFmtId="4" fontId="3" fillId="0" borderId="7" xfId="0" applyNumberFormat="1" applyFont="1" applyBorder="1" applyAlignment="1">
      <alignment horizontal="center" vertical="center" wrapText="1"/>
    </xf>
    <xf numFmtId="2" fontId="19" fillId="6" borderId="82" xfId="0" applyNumberFormat="1" applyFont="1" applyFill="1" applyBorder="1" applyAlignment="1">
      <alignment horizontal="center" vertical="center"/>
    </xf>
    <xf numFmtId="2" fontId="19" fillId="6" borderId="83" xfId="0" applyNumberFormat="1" applyFont="1" applyFill="1" applyBorder="1" applyAlignment="1">
      <alignment horizontal="center" vertical="center"/>
    </xf>
    <xf numFmtId="2" fontId="19" fillId="6" borderId="84" xfId="0" applyNumberFormat="1" applyFont="1" applyFill="1" applyBorder="1" applyAlignment="1">
      <alignment horizontal="center" vertical="center"/>
    </xf>
    <xf numFmtId="171" fontId="3" fillId="0" borderId="7" xfId="0" applyNumberFormat="1" applyFont="1" applyBorder="1"/>
    <xf numFmtId="0" fontId="1" fillId="6" borderId="87" xfId="0" applyFont="1" applyFill="1" applyBorder="1" applyAlignment="1">
      <alignment horizontal="center" vertical="center" wrapText="1"/>
    </xf>
    <xf numFmtId="0" fontId="1" fillId="0" borderId="21" xfId="0" applyFont="1" applyBorder="1" applyAlignment="1">
      <alignment horizontal="center" vertical="center" wrapText="1"/>
    </xf>
    <xf numFmtId="0" fontId="1" fillId="6" borderId="88" xfId="0" applyFont="1" applyFill="1" applyBorder="1" applyAlignment="1">
      <alignment horizontal="center" vertical="center" wrapText="1"/>
    </xf>
    <xf numFmtId="0" fontId="1" fillId="0" borderId="89" xfId="0" applyFont="1" applyBorder="1" applyAlignment="1">
      <alignment horizontal="center" vertical="center" wrapText="1"/>
    </xf>
    <xf numFmtId="0" fontId="19" fillId="6" borderId="93" xfId="0" applyFont="1" applyFill="1" applyBorder="1" applyAlignment="1">
      <alignment horizontal="center" vertical="center" wrapText="1"/>
    </xf>
    <xf numFmtId="0" fontId="19" fillId="6" borderId="94" xfId="0" applyFont="1" applyFill="1" applyBorder="1" applyAlignment="1">
      <alignment horizontal="center" vertical="center" wrapText="1"/>
    </xf>
    <xf numFmtId="0" fontId="19" fillId="6" borderId="95" xfId="0" applyFont="1" applyFill="1" applyBorder="1" applyAlignment="1">
      <alignment horizontal="center" vertical="center" wrapText="1"/>
    </xf>
    <xf numFmtId="0" fontId="19" fillId="6" borderId="65" xfId="0" applyFont="1" applyFill="1" applyBorder="1" applyAlignment="1">
      <alignment horizontal="center" vertical="center"/>
    </xf>
    <xf numFmtId="0" fontId="27" fillId="0" borderId="66" xfId="0" applyFont="1" applyBorder="1" applyAlignment="1">
      <alignment horizontal="left" vertical="center" wrapText="1"/>
    </xf>
    <xf numFmtId="0" fontId="27" fillId="0" borderId="66" xfId="0" applyFont="1" applyBorder="1" applyAlignment="1">
      <alignment horizontal="center" vertical="center"/>
    </xf>
    <xf numFmtId="2" fontId="19" fillId="0" borderId="66" xfId="0" applyNumberFormat="1" applyFont="1" applyBorder="1" applyAlignment="1">
      <alignment horizontal="center" vertical="center"/>
    </xf>
    <xf numFmtId="0" fontId="3" fillId="0" borderId="0" xfId="0" applyFont="1" applyAlignment="1">
      <alignment horizontal="right" vertical="center"/>
    </xf>
    <xf numFmtId="0" fontId="27" fillId="0" borderId="7" xfId="0" applyFont="1" applyBorder="1" applyAlignment="1">
      <alignment horizontal="left" vertical="center" wrapText="1"/>
    </xf>
    <xf numFmtId="0" fontId="27" fillId="0" borderId="7" xfId="0" applyFont="1" applyBorder="1" applyAlignment="1">
      <alignment horizontal="center" vertical="center"/>
    </xf>
    <xf numFmtId="0" fontId="27" fillId="0" borderId="7" xfId="0" applyFont="1" applyBorder="1" applyAlignment="1">
      <alignment vertical="center" wrapText="1"/>
    </xf>
    <xf numFmtId="0" fontId="3" fillId="0" borderId="7" xfId="0" applyFont="1" applyBorder="1" applyAlignment="1">
      <alignment vertical="center" wrapText="1"/>
    </xf>
    <xf numFmtId="0" fontId="7" fillId="0" borderId="0" xfId="0" applyFont="1" applyAlignment="1">
      <alignment horizontal="center" vertical="center"/>
    </xf>
    <xf numFmtId="2" fontId="1" fillId="0" borderId="0" xfId="0" applyNumberFormat="1" applyFont="1" applyAlignment="1">
      <alignment horizontal="center"/>
    </xf>
    <xf numFmtId="0" fontId="19" fillId="6" borderId="97" xfId="0" applyFont="1" applyFill="1" applyBorder="1" applyAlignment="1">
      <alignment horizontal="center" vertical="center"/>
    </xf>
    <xf numFmtId="4" fontId="3" fillId="0" borderId="47" xfId="0" applyNumberFormat="1" applyFont="1" applyBorder="1" applyAlignment="1">
      <alignment horizontal="center" vertical="center" wrapText="1"/>
    </xf>
    <xf numFmtId="2" fontId="3" fillId="0" borderId="47" xfId="0" applyNumberFormat="1" applyFont="1" applyBorder="1" applyAlignment="1">
      <alignment horizontal="center" vertical="center"/>
    </xf>
    <xf numFmtId="2" fontId="19" fillId="0" borderId="47" xfId="0" applyNumberFormat="1" applyFont="1" applyBorder="1" applyAlignment="1">
      <alignment horizontal="center" vertical="center" wrapText="1"/>
    </xf>
    <xf numFmtId="2" fontId="7" fillId="0" borderId="38" xfId="0" applyNumberFormat="1" applyFont="1" applyBorder="1" applyAlignment="1">
      <alignment horizontal="center" vertical="center" wrapText="1"/>
    </xf>
    <xf numFmtId="0" fontId="19" fillId="6" borderId="7" xfId="0" applyFont="1" applyFill="1" applyBorder="1" applyAlignment="1">
      <alignment horizontal="center" vertical="center"/>
    </xf>
    <xf numFmtId="2" fontId="3" fillId="0" borderId="7" xfId="0" applyNumberFormat="1" applyFont="1" applyBorder="1" applyAlignment="1">
      <alignment horizontal="center" vertical="center"/>
    </xf>
    <xf numFmtId="1" fontId="1" fillId="0" borderId="7" xfId="0" applyNumberFormat="1" applyFont="1" applyBorder="1" applyAlignment="1">
      <alignment horizontal="center" vertical="center" wrapText="1"/>
    </xf>
    <xf numFmtId="0" fontId="1" fillId="0" borderId="0" xfId="0" applyFont="1" applyAlignment="1">
      <alignment horizontal="center" vertical="center"/>
    </xf>
    <xf numFmtId="0" fontId="19" fillId="0" borderId="0" xfId="0" applyFont="1" applyAlignment="1">
      <alignment horizontal="center" vertical="center"/>
    </xf>
    <xf numFmtId="4" fontId="19" fillId="0" borderId="0" xfId="0" applyNumberFormat="1" applyFont="1" applyAlignment="1">
      <alignment horizontal="center" vertical="center"/>
    </xf>
    <xf numFmtId="2" fontId="19" fillId="0" borderId="0" xfId="0" applyNumberFormat="1" applyFont="1" applyAlignment="1">
      <alignment horizontal="center" vertical="center"/>
    </xf>
    <xf numFmtId="2" fontId="7" fillId="0" borderId="0" xfId="0" applyNumberFormat="1" applyFont="1" applyAlignment="1">
      <alignment horizontal="center" vertical="center"/>
    </xf>
    <xf numFmtId="0" fontId="19" fillId="0" borderId="7" xfId="0" applyFont="1" applyBorder="1" applyAlignment="1">
      <alignment horizontal="center" vertical="center"/>
    </xf>
    <xf numFmtId="0" fontId="1" fillId="0" borderId="74" xfId="0" applyFont="1" applyBorder="1" applyAlignment="1">
      <alignment horizontal="center" vertical="center" wrapText="1"/>
    </xf>
    <xf numFmtId="0" fontId="19" fillId="0" borderId="43" xfId="0" applyFont="1" applyBorder="1" applyAlignment="1">
      <alignment horizontal="center" vertical="center"/>
    </xf>
    <xf numFmtId="0" fontId="19" fillId="0" borderId="43" xfId="0" applyFont="1" applyBorder="1" applyAlignment="1">
      <alignment horizontal="center" vertical="center" wrapText="1"/>
    </xf>
    <xf numFmtId="0" fontId="1" fillId="6" borderId="7" xfId="0" applyFont="1" applyFill="1" applyBorder="1" applyAlignment="1">
      <alignment horizontal="center" vertical="center" wrapText="1"/>
    </xf>
    <xf numFmtId="0" fontId="0" fillId="0" borderId="47" xfId="0" applyBorder="1" applyAlignment="1">
      <alignment horizontal="left" vertical="center"/>
    </xf>
    <xf numFmtId="1" fontId="7" fillId="0" borderId="47" xfId="0" applyNumberFormat="1" applyFont="1" applyBorder="1" applyAlignment="1">
      <alignment horizontal="center" vertical="center" wrapText="1"/>
    </xf>
    <xf numFmtId="0" fontId="19" fillId="0" borderId="0" xfId="0" applyFont="1" applyAlignment="1">
      <alignment horizontal="right" vertical="center"/>
    </xf>
    <xf numFmtId="0" fontId="0" fillId="0" borderId="7" xfId="0" applyBorder="1"/>
    <xf numFmtId="1" fontId="19" fillId="0" borderId="7" xfId="0" applyNumberFormat="1" applyFont="1" applyBorder="1" applyAlignment="1">
      <alignment horizontal="center" vertical="center" wrapText="1"/>
    </xf>
    <xf numFmtId="0" fontId="30" fillId="0" borderId="0" xfId="0" applyFont="1"/>
    <xf numFmtId="0" fontId="35" fillId="0" borderId="0" xfId="0" applyFont="1"/>
    <xf numFmtId="0" fontId="1" fillId="0" borderId="94" xfId="0" applyFont="1" applyBorder="1" applyAlignment="1">
      <alignment horizontal="center"/>
    </xf>
    <xf numFmtId="0" fontId="36" fillId="0" borderId="102" xfId="0" applyFont="1" applyBorder="1" applyAlignment="1">
      <alignment horizontal="center"/>
    </xf>
    <xf numFmtId="0" fontId="37" fillId="0" borderId="0" xfId="0" applyFont="1"/>
    <xf numFmtId="0" fontId="36" fillId="0" borderId="0" xfId="0" applyFont="1"/>
    <xf numFmtId="0" fontId="38" fillId="0" borderId="0" xfId="0" applyFont="1"/>
    <xf numFmtId="0" fontId="39" fillId="0" borderId="0" xfId="0" applyFont="1"/>
    <xf numFmtId="10" fontId="1" fillId="0" borderId="52" xfId="1" applyNumberFormat="1" applyFont="1" applyBorder="1"/>
    <xf numFmtId="43" fontId="0" fillId="0" borderId="0" xfId="0" applyNumberFormat="1"/>
    <xf numFmtId="10" fontId="0" fillId="0" borderId="0" xfId="1" applyNumberFormat="1" applyFont="1" applyAlignment="1"/>
    <xf numFmtId="0" fontId="1" fillId="4" borderId="4" xfId="0" applyFont="1" applyFill="1" applyBorder="1" applyAlignment="1">
      <alignment horizontal="center"/>
    </xf>
    <xf numFmtId="0" fontId="8" fillId="0" borderId="4" xfId="0" applyFont="1" applyBorder="1" applyAlignment="1">
      <alignment horizontal="left"/>
    </xf>
    <xf numFmtId="0" fontId="8" fillId="0" borderId="5" xfId="0" applyFont="1" applyBorder="1" applyAlignment="1">
      <alignment horizontal="left"/>
    </xf>
    <xf numFmtId="0" fontId="8" fillId="0" borderId="6" xfId="0" applyFont="1" applyBorder="1" applyAlignment="1">
      <alignment horizontal="left"/>
    </xf>
    <xf numFmtId="0" fontId="2" fillId="0" borderId="4" xfId="0" applyFont="1" applyBorder="1"/>
    <xf numFmtId="0" fontId="2" fillId="0" borderId="5" xfId="0" applyFont="1" applyBorder="1"/>
    <xf numFmtId="0" fontId="2" fillId="0" borderId="6" xfId="0" applyFont="1" applyBorder="1"/>
    <xf numFmtId="0" fontId="8" fillId="0" borderId="48" xfId="0" applyFont="1" applyBorder="1" applyAlignment="1">
      <alignment horizontal="left" vertical="top" wrapText="1"/>
    </xf>
    <xf numFmtId="0" fontId="8" fillId="0" borderId="49" xfId="0" applyFont="1" applyBorder="1"/>
    <xf numFmtId="0" fontId="8" fillId="0" borderId="50" xfId="0" applyFont="1" applyBorder="1"/>
    <xf numFmtId="0" fontId="8" fillId="0" borderId="51" xfId="0" applyFont="1" applyBorder="1"/>
    <xf numFmtId="0" fontId="8" fillId="0" borderId="0" xfId="0" applyFont="1"/>
    <xf numFmtId="0" fontId="8" fillId="0" borderId="52" xfId="0" applyFont="1" applyBorder="1"/>
    <xf numFmtId="0" fontId="8" fillId="0" borderId="29" xfId="0" applyFont="1" applyBorder="1"/>
    <xf numFmtId="0" fontId="8" fillId="0" borderId="30" xfId="0" applyFont="1" applyBorder="1"/>
    <xf numFmtId="0" fontId="8" fillId="0" borderId="53" xfId="0" applyFont="1" applyBorder="1"/>
    <xf numFmtId="0" fontId="1" fillId="2" borderId="1" xfId="0" applyFont="1" applyFill="1" applyBorder="1" applyAlignment="1">
      <alignment horizontal="center"/>
    </xf>
    <xf numFmtId="0" fontId="2" fillId="0" borderId="2" xfId="0" applyFont="1" applyBorder="1"/>
    <xf numFmtId="0" fontId="2" fillId="0" borderId="3" xfId="0" applyFont="1" applyBorder="1"/>
    <xf numFmtId="0" fontId="3" fillId="3" borderId="4" xfId="0" applyFont="1" applyFill="1" applyBorder="1" applyAlignment="1">
      <alignment horizontal="left" vertical="center"/>
    </xf>
    <xf numFmtId="0" fontId="1" fillId="2" borderId="4" xfId="0" applyFont="1" applyFill="1" applyBorder="1" applyAlignment="1">
      <alignment horizontal="center"/>
    </xf>
    <xf numFmtId="0" fontId="3" fillId="0" borderId="4" xfId="0" applyFont="1" applyBorder="1" applyAlignment="1">
      <alignment horizontal="left"/>
    </xf>
    <xf numFmtId="0" fontId="3" fillId="0" borderId="4" xfId="0" applyFont="1" applyBorder="1" applyAlignment="1">
      <alignment horizontal="center" vertical="center" wrapText="1"/>
    </xf>
    <xf numFmtId="0" fontId="3" fillId="3" borderId="4" xfId="0" applyFont="1" applyFill="1" applyBorder="1" applyAlignment="1">
      <alignment horizontal="center" vertical="center"/>
    </xf>
    <xf numFmtId="0" fontId="1" fillId="0" borderId="4" xfId="0" applyFont="1" applyBorder="1" applyAlignment="1">
      <alignment horizontal="center"/>
    </xf>
    <xf numFmtId="0" fontId="3" fillId="3" borderId="4" xfId="0" applyFont="1" applyFill="1" applyBorder="1" applyAlignment="1">
      <alignment horizontal="center" vertical="center" wrapText="1"/>
    </xf>
    <xf numFmtId="0" fontId="3" fillId="0" borderId="4" xfId="0" applyFont="1" applyBorder="1" applyAlignment="1">
      <alignment horizontal="left" vertical="center"/>
    </xf>
    <xf numFmtId="0" fontId="6" fillId="2" borderId="4" xfId="0" applyFont="1" applyFill="1" applyBorder="1" applyAlignment="1">
      <alignment horizontal="center"/>
    </xf>
    <xf numFmtId="0" fontId="7" fillId="0" borderId="4" xfId="0" applyFont="1" applyBorder="1" applyAlignment="1">
      <alignment horizontal="center"/>
    </xf>
    <xf numFmtId="0" fontId="1" fillId="2" borderId="14" xfId="0" applyFont="1" applyFill="1" applyBorder="1" applyAlignment="1">
      <alignment horizontal="center"/>
    </xf>
    <xf numFmtId="0" fontId="1" fillId="2" borderId="4" xfId="0" applyFont="1" applyFill="1" applyBorder="1" applyAlignment="1">
      <alignment horizontal="center" vertical="center"/>
    </xf>
    <xf numFmtId="0" fontId="2" fillId="0" borderId="4" xfId="0" applyFont="1" applyBorder="1" applyAlignment="1">
      <alignment horizontal="left"/>
    </xf>
    <xf numFmtId="0" fontId="8" fillId="0" borderId="5" xfId="0" applyFont="1" applyBorder="1"/>
    <xf numFmtId="0" fontId="8" fillId="0" borderId="6" xfId="0" applyFont="1" applyBorder="1"/>
    <xf numFmtId="0" fontId="35" fillId="0" borderId="0" xfId="0" applyFont="1" applyAlignment="1">
      <alignment horizontal="left" vertical="center" wrapText="1"/>
    </xf>
    <xf numFmtId="0" fontId="3" fillId="0" borderId="0" xfId="0" applyFont="1" applyAlignment="1">
      <alignment horizontal="left" vertical="center" wrapText="1"/>
    </xf>
    <xf numFmtId="0" fontId="1" fillId="4" borderId="9" xfId="0" applyFont="1" applyFill="1" applyBorder="1" applyAlignment="1">
      <alignment horizontal="center"/>
    </xf>
    <xf numFmtId="0" fontId="2" fillId="0" borderId="10" xfId="0" applyFont="1" applyBorder="1"/>
    <xf numFmtId="0" fontId="2" fillId="0" borderId="11" xfId="0" applyFont="1" applyBorder="1"/>
    <xf numFmtId="0" fontId="1" fillId="0" borderId="4" xfId="0" applyFont="1" applyBorder="1" applyAlignment="1">
      <alignment horizontal="center" vertical="center"/>
    </xf>
    <xf numFmtId="0" fontId="3" fillId="0" borderId="4" xfId="0" applyFont="1" applyBorder="1"/>
    <xf numFmtId="0" fontId="8" fillId="0" borderId="4" xfId="0" applyFont="1" applyBorder="1"/>
    <xf numFmtId="0" fontId="1" fillId="0" borderId="4" xfId="0" applyFont="1" applyBorder="1" applyAlignment="1">
      <alignment horizontal="left"/>
    </xf>
    <xf numFmtId="0" fontId="3" fillId="0" borderId="0" xfId="0" applyFont="1" applyAlignment="1">
      <alignment horizontal="center"/>
    </xf>
    <xf numFmtId="0" fontId="0" fillId="0" borderId="0" xfId="0"/>
    <xf numFmtId="0" fontId="1" fillId="0" borderId="1" xfId="0" applyFont="1" applyBorder="1" applyAlignment="1">
      <alignment horizontal="center" wrapText="1"/>
    </xf>
    <xf numFmtId="0" fontId="3" fillId="0" borderId="16" xfId="0" applyFont="1" applyBorder="1" applyAlignment="1">
      <alignment horizontal="left"/>
    </xf>
    <xf numFmtId="0" fontId="2" fillId="0" borderId="17" xfId="0" applyFont="1" applyBorder="1"/>
    <xf numFmtId="0" fontId="3" fillId="0" borderId="12" xfId="0" applyFont="1" applyBorder="1" applyAlignment="1">
      <alignment horizontal="center"/>
    </xf>
    <xf numFmtId="0" fontId="2" fillId="0" borderId="18" xfId="0" applyFont="1" applyBorder="1"/>
    <xf numFmtId="0" fontId="3" fillId="0" borderId="14" xfId="0" applyFont="1" applyBorder="1" applyAlignment="1">
      <alignment horizontal="center"/>
    </xf>
    <xf numFmtId="0" fontId="2" fillId="0" borderId="15" xfId="0" applyFont="1" applyBorder="1"/>
    <xf numFmtId="0" fontId="3" fillId="0" borderId="4" xfId="0" applyFont="1" applyBorder="1" applyAlignment="1">
      <alignment horizontal="center"/>
    </xf>
    <xf numFmtId="0" fontId="3" fillId="0" borderId="12" xfId="0" applyFont="1" applyBorder="1" applyAlignment="1">
      <alignment horizontal="left"/>
    </xf>
    <xf numFmtId="0" fontId="3" fillId="0" borderId="21" xfId="0" applyFont="1" applyBorder="1" applyAlignment="1">
      <alignment horizontal="center"/>
    </xf>
    <xf numFmtId="0" fontId="2" fillId="0" borderId="22" xfId="0" applyFont="1" applyBorder="1"/>
    <xf numFmtId="0" fontId="1" fillId="0" borderId="21" xfId="0" applyFont="1" applyBorder="1" applyAlignment="1">
      <alignment horizontal="center"/>
    </xf>
    <xf numFmtId="0" fontId="1" fillId="0" borderId="24" xfId="0" applyFont="1" applyBorder="1" applyAlignment="1">
      <alignment horizontal="center"/>
    </xf>
    <xf numFmtId="0" fontId="2" fillId="0" borderId="25" xfId="0" applyFont="1" applyBorder="1"/>
    <xf numFmtId="0" fontId="3" fillId="0" borderId="24" xfId="0" applyFont="1" applyBorder="1" applyAlignment="1">
      <alignment horizontal="center"/>
    </xf>
    <xf numFmtId="0" fontId="2" fillId="0" borderId="26" xfId="0" applyFont="1" applyBorder="1"/>
    <xf numFmtId="0" fontId="1" fillId="0" borderId="29" xfId="0" applyFont="1" applyBorder="1" applyAlignment="1">
      <alignment horizontal="center"/>
    </xf>
    <xf numFmtId="0" fontId="2" fillId="0" borderId="30" xfId="0" applyFont="1" applyBorder="1"/>
    <xf numFmtId="0" fontId="2" fillId="0" borderId="31" xfId="0" applyFont="1" applyBorder="1"/>
    <xf numFmtId="0" fontId="1" fillId="0" borderId="1" xfId="0" applyFont="1" applyBorder="1" applyAlignment="1">
      <alignment horizontal="center"/>
    </xf>
    <xf numFmtId="0" fontId="1" fillId="0" borderId="34" xfId="0" applyFont="1" applyBorder="1" applyAlignment="1">
      <alignment horizontal="left"/>
    </xf>
    <xf numFmtId="0" fontId="3" fillId="0" borderId="36" xfId="0" applyFont="1" applyBorder="1" applyAlignment="1">
      <alignment horizontal="left"/>
    </xf>
    <xf numFmtId="0" fontId="2" fillId="0" borderId="19" xfId="0" applyFont="1" applyBorder="1"/>
    <xf numFmtId="0" fontId="2" fillId="0" borderId="37" xfId="0" applyFont="1" applyBorder="1"/>
    <xf numFmtId="0" fontId="3" fillId="2" borderId="44" xfId="0" applyFont="1" applyFill="1" applyBorder="1" applyAlignment="1">
      <alignment horizontal="left" vertical="top" wrapText="1"/>
    </xf>
    <xf numFmtId="0" fontId="2" fillId="0" borderId="45" xfId="0" applyFont="1" applyBorder="1"/>
    <xf numFmtId="0" fontId="2" fillId="0" borderId="46" xfId="0" applyFont="1" applyBorder="1"/>
    <xf numFmtId="0" fontId="2" fillId="0" borderId="14" xfId="0" applyFont="1" applyBorder="1"/>
    <xf numFmtId="0" fontId="2" fillId="0" borderId="8" xfId="0" applyFont="1" applyBorder="1"/>
    <xf numFmtId="165" fontId="1" fillId="2" borderId="43" xfId="0" applyNumberFormat="1" applyFont="1" applyFill="1" applyBorder="1" applyAlignment="1">
      <alignment horizontal="center" vertical="center"/>
    </xf>
    <xf numFmtId="0" fontId="2" fillId="0" borderId="47" xfId="0" applyFont="1" applyBorder="1"/>
    <xf numFmtId="168" fontId="3" fillId="3" borderId="4" xfId="0" applyNumberFormat="1" applyFont="1" applyFill="1" applyBorder="1" applyAlignment="1">
      <alignment horizontal="center" vertical="center"/>
    </xf>
    <xf numFmtId="0" fontId="3" fillId="2" borderId="43" xfId="0" applyFont="1" applyFill="1" applyBorder="1" applyAlignment="1">
      <alignment horizontal="center" vertical="center"/>
    </xf>
    <xf numFmtId="0" fontId="3" fillId="0" borderId="41" xfId="0" applyFont="1" applyBorder="1" applyAlignment="1">
      <alignment horizontal="left"/>
    </xf>
    <xf numFmtId="0" fontId="2" fillId="0" borderId="27" xfId="0" applyFont="1" applyBorder="1"/>
    <xf numFmtId="0" fontId="3" fillId="0" borderId="1" xfId="0" applyFont="1" applyBorder="1" applyAlignment="1">
      <alignment horizontal="center"/>
    </xf>
    <xf numFmtId="0" fontId="2" fillId="0" borderId="42" xfId="0" applyFont="1" applyBorder="1"/>
    <xf numFmtId="0" fontId="1" fillId="0" borderId="4" xfId="0" applyFont="1" applyBorder="1" applyAlignment="1">
      <alignment horizontal="center" vertical="center" wrapText="1"/>
    </xf>
    <xf numFmtId="0" fontId="7" fillId="0" borderId="4" xfId="0" applyFont="1" applyBorder="1" applyAlignment="1">
      <alignment horizontal="center" vertical="center" wrapText="1"/>
    </xf>
    <xf numFmtId="2" fontId="3" fillId="0" borderId="4" xfId="0" applyNumberFormat="1" applyFont="1" applyBorder="1" applyAlignment="1">
      <alignment horizontal="center" vertical="center"/>
    </xf>
    <xf numFmtId="0" fontId="3" fillId="0" borderId="48" xfId="0" applyFont="1" applyBorder="1" applyAlignment="1">
      <alignment horizontal="left" vertical="top" wrapText="1"/>
    </xf>
    <xf numFmtId="0" fontId="2" fillId="0" borderId="49" xfId="0" applyFont="1" applyBorder="1"/>
    <xf numFmtId="0" fontId="2" fillId="0" borderId="50" xfId="0" applyFont="1" applyBorder="1"/>
    <xf numFmtId="0" fontId="2" fillId="0" borderId="51" xfId="0" applyFont="1" applyBorder="1"/>
    <xf numFmtId="0" fontId="2" fillId="0" borderId="52" xfId="0" applyFont="1" applyBorder="1"/>
    <xf numFmtId="0" fontId="2" fillId="0" borderId="29" xfId="0" applyFont="1" applyBorder="1"/>
    <xf numFmtId="0" fontId="2" fillId="0" borderId="53" xfId="0" applyFont="1" applyBorder="1"/>
    <xf numFmtId="0" fontId="3" fillId="0" borderId="1" xfId="0" applyFont="1" applyBorder="1" applyAlignment="1">
      <alignment horizontal="left" vertical="top" wrapText="1"/>
    </xf>
    <xf numFmtId="0" fontId="3" fillId="3" borderId="54" xfId="0" applyFont="1" applyFill="1" applyBorder="1" applyAlignment="1">
      <alignment horizontal="center"/>
    </xf>
    <xf numFmtId="0" fontId="2" fillId="0" borderId="55" xfId="0" applyFont="1" applyBorder="1"/>
    <xf numFmtId="0" fontId="3" fillId="0" borderId="49" xfId="0" applyFont="1" applyBorder="1" applyAlignment="1">
      <alignment horizontal="left" vertical="top" wrapText="1"/>
    </xf>
    <xf numFmtId="0" fontId="1" fillId="2" borderId="1" xfId="0" applyFont="1" applyFill="1" applyBorder="1" applyAlignment="1">
      <alignment horizontal="center" vertical="center"/>
    </xf>
    <xf numFmtId="0" fontId="1" fillId="4" borderId="1" xfId="0" applyFont="1" applyFill="1" applyBorder="1" applyAlignment="1">
      <alignment horizontal="center" vertical="center"/>
    </xf>
    <xf numFmtId="0" fontId="3" fillId="0" borderId="0" xfId="0" applyFont="1" applyAlignment="1">
      <alignment horizontal="left" vertical="top" wrapText="1"/>
    </xf>
    <xf numFmtId="0" fontId="14" fillId="0" borderId="0" xfId="0" applyFont="1" applyAlignment="1">
      <alignment horizontal="center" vertical="center"/>
    </xf>
    <xf numFmtId="0" fontId="15" fillId="2" borderId="1" xfId="0" applyFont="1" applyFill="1" applyBorder="1" applyAlignment="1">
      <alignment horizontal="center" vertical="center"/>
    </xf>
    <xf numFmtId="0" fontId="3" fillId="0" borderId="0" xfId="0" applyFont="1" applyAlignment="1">
      <alignment horizontal="left" vertical="center"/>
    </xf>
    <xf numFmtId="0" fontId="1" fillId="0" borderId="1" xfId="0" applyFont="1" applyBorder="1" applyAlignment="1">
      <alignment horizontal="left" vertical="center"/>
    </xf>
    <xf numFmtId="0" fontId="17" fillId="2" borderId="1" xfId="0" applyFont="1" applyFill="1" applyBorder="1" applyAlignment="1">
      <alignment horizontal="center" vertical="center"/>
    </xf>
    <xf numFmtId="0" fontId="14" fillId="0" borderId="45" xfId="0" applyFont="1" applyBorder="1" applyAlignment="1">
      <alignment horizontal="left"/>
    </xf>
    <xf numFmtId="0" fontId="14" fillId="0" borderId="0" xfId="0" applyFont="1" applyAlignment="1">
      <alignment horizontal="left"/>
    </xf>
    <xf numFmtId="0" fontId="14" fillId="0" borderId="8" xfId="0" applyFont="1" applyBorder="1" applyAlignment="1">
      <alignment horizontal="left"/>
    </xf>
    <xf numFmtId="0" fontId="35" fillId="0" borderId="1" xfId="0" applyFont="1" applyBorder="1" applyAlignment="1">
      <alignment horizontal="left" vertical="center" wrapText="1"/>
    </xf>
    <xf numFmtId="0" fontId="42" fillId="6" borderId="36" xfId="2" applyFill="1" applyBorder="1" applyAlignment="1">
      <alignment horizontal="left" vertical="center" wrapText="1"/>
    </xf>
    <xf numFmtId="0" fontId="20" fillId="6" borderId="36" xfId="0" applyFont="1" applyFill="1" applyBorder="1" applyAlignment="1">
      <alignment horizontal="left" vertical="center" wrapText="1"/>
    </xf>
    <xf numFmtId="22" fontId="19" fillId="6" borderId="36" xfId="0" applyNumberFormat="1" applyFont="1" applyFill="1" applyBorder="1" applyAlignment="1">
      <alignment horizontal="left" vertical="center" wrapText="1"/>
    </xf>
    <xf numFmtId="0" fontId="42" fillId="0" borderId="4" xfId="2" applyBorder="1" applyAlignment="1">
      <alignment horizontal="left" vertical="center"/>
    </xf>
    <xf numFmtId="22" fontId="19" fillId="0" borderId="4" xfId="0" applyNumberFormat="1" applyFont="1" applyBorder="1" applyAlignment="1">
      <alignment horizontal="left" vertical="center" wrapText="1"/>
    </xf>
    <xf numFmtId="22" fontId="19" fillId="6" borderId="4" xfId="0" applyNumberFormat="1" applyFont="1" applyFill="1" applyBorder="1" applyAlignment="1">
      <alignment horizontal="left" vertical="center" wrapText="1"/>
    </xf>
    <xf numFmtId="0" fontId="21" fillId="0" borderId="4" xfId="0" applyFont="1" applyBorder="1" applyAlignment="1">
      <alignment horizontal="left" vertical="center" wrapText="1"/>
    </xf>
    <xf numFmtId="0" fontId="22" fillId="6" borderId="4" xfId="0" applyFont="1" applyFill="1" applyBorder="1" applyAlignment="1">
      <alignment horizontal="left" vertical="center" wrapText="1"/>
    </xf>
    <xf numFmtId="0" fontId="19" fillId="0" borderId="4" xfId="0" applyFont="1" applyBorder="1" applyAlignment="1">
      <alignment horizontal="left" vertical="center"/>
    </xf>
    <xf numFmtId="0" fontId="23" fillId="7" borderId="4" xfId="0" applyFont="1" applyFill="1" applyBorder="1" applyAlignment="1">
      <alignment horizontal="left" vertical="center" wrapText="1"/>
    </xf>
    <xf numFmtId="0" fontId="19" fillId="7" borderId="4" xfId="0" applyFont="1" applyFill="1" applyBorder="1" applyAlignment="1">
      <alignment horizontal="left" vertical="center"/>
    </xf>
    <xf numFmtId="0" fontId="19" fillId="0" borderId="41" xfId="0" applyFont="1" applyBorder="1" applyAlignment="1">
      <alignment horizontal="left" vertical="center"/>
    </xf>
    <xf numFmtId="0" fontId="1" fillId="6" borderId="71" xfId="0" applyFont="1" applyFill="1" applyBorder="1" applyAlignment="1">
      <alignment horizontal="center" vertical="center" textRotation="90"/>
    </xf>
    <xf numFmtId="0" fontId="2" fillId="0" borderId="73" xfId="0" applyFont="1" applyBorder="1"/>
    <xf numFmtId="0" fontId="2" fillId="0" borderId="78" xfId="0" applyFont="1" applyBorder="1"/>
    <xf numFmtId="0" fontId="1" fillId="6" borderId="1" xfId="0" applyFont="1" applyFill="1" applyBorder="1" applyAlignment="1">
      <alignment horizontal="center" vertical="center"/>
    </xf>
    <xf numFmtId="0" fontId="24" fillId="0" borderId="41" xfId="0" applyFont="1" applyBorder="1" applyAlignment="1">
      <alignment horizontal="left" vertical="center" wrapText="1"/>
    </xf>
    <xf numFmtId="0" fontId="3" fillId="6" borderId="16" xfId="0" applyFont="1" applyFill="1" applyBorder="1" applyAlignment="1">
      <alignment horizontal="center"/>
    </xf>
    <xf numFmtId="0" fontId="1" fillId="6" borderId="16" xfId="0" applyFont="1" applyFill="1" applyBorder="1" applyAlignment="1">
      <alignment horizontal="center" vertical="center"/>
    </xf>
    <xf numFmtId="0" fontId="1" fillId="6" borderId="74" xfId="0" applyFont="1" applyFill="1" applyBorder="1" applyAlignment="1">
      <alignment horizontal="center" vertical="center" wrapText="1"/>
    </xf>
    <xf numFmtId="0" fontId="2" fillId="0" borderId="76" xfId="0" applyFont="1" applyBorder="1"/>
    <xf numFmtId="0" fontId="1" fillId="6" borderId="75" xfId="0" applyFont="1" applyFill="1" applyBorder="1" applyAlignment="1">
      <alignment horizontal="center" vertical="center" wrapText="1"/>
    </xf>
    <xf numFmtId="2" fontId="7" fillId="8" borderId="85" xfId="0" applyNumberFormat="1" applyFont="1" applyFill="1" applyBorder="1" applyAlignment="1">
      <alignment horizontal="center" vertical="center"/>
    </xf>
    <xf numFmtId="0" fontId="2" fillId="0" borderId="86" xfId="0" applyFont="1" applyBorder="1"/>
    <xf numFmtId="0" fontId="42" fillId="6" borderId="4" xfId="2" applyFill="1" applyBorder="1" applyAlignment="1">
      <alignment horizontal="left" vertical="center" wrapText="1"/>
    </xf>
    <xf numFmtId="0" fontId="1" fillId="6" borderId="69" xfId="0" applyFont="1" applyFill="1" applyBorder="1" applyAlignment="1">
      <alignment horizontal="center" vertical="center" textRotation="90"/>
    </xf>
    <xf numFmtId="0" fontId="2" fillId="0" borderId="72" xfId="0" applyFont="1" applyBorder="1"/>
    <xf numFmtId="0" fontId="1" fillId="6" borderId="70" xfId="0" applyFont="1" applyFill="1" applyBorder="1" applyAlignment="1">
      <alignment horizontal="center" vertical="center" wrapText="1"/>
    </xf>
    <xf numFmtId="0" fontId="2" fillId="0" borderId="61" xfId="0" applyFont="1" applyBorder="1"/>
    <xf numFmtId="0" fontId="2" fillId="0" borderId="77" xfId="0" applyFont="1" applyBorder="1"/>
    <xf numFmtId="0" fontId="1" fillId="6" borderId="1" xfId="0" applyFont="1" applyFill="1" applyBorder="1" applyAlignment="1">
      <alignment horizontal="center" vertical="center" wrapText="1"/>
    </xf>
    <xf numFmtId="0" fontId="2" fillId="0" borderId="62" xfId="0" applyFont="1" applyBorder="1"/>
    <xf numFmtId="2" fontId="1" fillId="9" borderId="1" xfId="0" applyNumberFormat="1" applyFont="1" applyFill="1" applyBorder="1" applyAlignment="1">
      <alignment horizontal="center"/>
    </xf>
    <xf numFmtId="2" fontId="25" fillId="3" borderId="1" xfId="0" applyNumberFormat="1" applyFont="1" applyFill="1" applyBorder="1" applyAlignment="1">
      <alignment horizontal="center" vertical="center" wrapText="1"/>
    </xf>
    <xf numFmtId="0" fontId="19" fillId="6" borderId="4" xfId="0" applyFont="1" applyFill="1" applyBorder="1" applyAlignment="1">
      <alignment horizontal="left" vertical="center" wrapText="1"/>
    </xf>
    <xf numFmtId="0" fontId="2" fillId="0" borderId="90" xfId="0" applyFont="1" applyBorder="1"/>
    <xf numFmtId="0" fontId="2" fillId="0" borderId="92" xfId="0" applyFont="1" applyBorder="1"/>
    <xf numFmtId="0" fontId="35" fillId="0" borderId="1" xfId="0"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19" fillId="6" borderId="16" xfId="0" applyFont="1" applyFill="1" applyBorder="1" applyAlignment="1">
      <alignment horizontal="left" vertical="center" wrapText="1"/>
    </xf>
    <xf numFmtId="0" fontId="26" fillId="6" borderId="36" xfId="0" applyFont="1" applyFill="1" applyBorder="1" applyAlignment="1">
      <alignment horizontal="left" vertical="top" wrapText="1"/>
    </xf>
    <xf numFmtId="0" fontId="19" fillId="6" borderId="36" xfId="0" applyFont="1" applyFill="1" applyBorder="1" applyAlignment="1">
      <alignment horizontal="left" vertical="center" wrapText="1"/>
    </xf>
    <xf numFmtId="0" fontId="19" fillId="0" borderId="21" xfId="0" applyFont="1" applyBorder="1" applyAlignment="1">
      <alignment horizontal="left" vertical="center"/>
    </xf>
    <xf numFmtId="0" fontId="19" fillId="6" borderId="21" xfId="0" applyFont="1" applyFill="1" applyBorder="1" applyAlignment="1">
      <alignment horizontal="left" vertical="center" wrapText="1"/>
    </xf>
    <xf numFmtId="0" fontId="19" fillId="0" borderId="24" xfId="0" applyFont="1" applyBorder="1" applyAlignment="1">
      <alignment horizontal="left" vertical="center"/>
    </xf>
    <xf numFmtId="0" fontId="2" fillId="0" borderId="91" xfId="0" applyFont="1" applyBorder="1"/>
    <xf numFmtId="0" fontId="1" fillId="6" borderId="70" xfId="0" applyFont="1" applyFill="1" applyBorder="1" applyAlignment="1">
      <alignment horizontal="center" vertical="center" textRotation="90"/>
    </xf>
    <xf numFmtId="0" fontId="1" fillId="5" borderId="48" xfId="0" applyFont="1" applyFill="1" applyBorder="1" applyAlignment="1">
      <alignment horizontal="center" vertical="top" wrapText="1"/>
    </xf>
    <xf numFmtId="0" fontId="7" fillId="0" borderId="4" xfId="0" applyFont="1" applyBorder="1" applyAlignment="1">
      <alignment horizontal="center" vertical="center"/>
    </xf>
    <xf numFmtId="0" fontId="1" fillId="6" borderId="85" xfId="0" applyFont="1" applyFill="1" applyBorder="1" applyAlignment="1">
      <alignment horizontal="center" vertical="center"/>
    </xf>
    <xf numFmtId="0" fontId="2" fillId="0" borderId="96" xfId="0" applyFont="1" applyBorder="1"/>
    <xf numFmtId="10" fontId="3" fillId="0" borderId="4" xfId="0" applyNumberFormat="1" applyFont="1" applyBorder="1" applyAlignment="1">
      <alignment horizontal="center"/>
    </xf>
    <xf numFmtId="0" fontId="3" fillId="0" borderId="4" xfId="0" applyFont="1" applyBorder="1" applyAlignment="1">
      <alignment horizontal="center" vertical="center"/>
    </xf>
    <xf numFmtId="10" fontId="3" fillId="0" borderId="4" xfId="0" applyNumberFormat="1" applyFont="1" applyBorder="1" applyAlignment="1">
      <alignment horizontal="center" vertical="center"/>
    </xf>
    <xf numFmtId="171" fontId="3" fillId="0" borderId="4" xfId="0" applyNumberFormat="1" applyFont="1" applyBorder="1" applyAlignment="1">
      <alignment horizontal="center"/>
    </xf>
    <xf numFmtId="2" fontId="1" fillId="0" borderId="44" xfId="0" applyNumberFormat="1" applyFont="1" applyBorder="1" applyAlignment="1">
      <alignment horizontal="center"/>
    </xf>
    <xf numFmtId="0" fontId="2" fillId="0" borderId="101" xfId="0" applyFont="1" applyBorder="1"/>
    <xf numFmtId="0" fontId="7" fillId="6" borderId="98" xfId="0" applyFont="1" applyFill="1" applyBorder="1" applyAlignment="1">
      <alignment horizontal="center" vertical="center"/>
    </xf>
    <xf numFmtId="0" fontId="2" fillId="0" borderId="99" xfId="0" applyFont="1" applyBorder="1"/>
    <xf numFmtId="0" fontId="2" fillId="0" borderId="100" xfId="0" applyFont="1" applyBorder="1"/>
    <xf numFmtId="2" fontId="1" fillId="7" borderId="98" xfId="0" applyNumberFormat="1" applyFont="1" applyFill="1" applyBorder="1" applyAlignment="1">
      <alignment horizontal="center"/>
    </xf>
    <xf numFmtId="0" fontId="19" fillId="0" borderId="16" xfId="0" applyFont="1" applyBorder="1" applyAlignment="1">
      <alignment horizontal="left" vertical="center"/>
    </xf>
    <xf numFmtId="0" fontId="7" fillId="10" borderId="1" xfId="0" applyFont="1" applyFill="1" applyBorder="1" applyAlignment="1">
      <alignment horizontal="left" vertical="center"/>
    </xf>
    <xf numFmtId="2" fontId="1" fillId="10" borderId="1" xfId="0" applyNumberFormat="1" applyFont="1" applyFill="1" applyBorder="1" applyAlignment="1">
      <alignment horizontal="center"/>
    </xf>
    <xf numFmtId="0" fontId="19" fillId="0" borderId="89" xfId="0" applyFont="1" applyBorder="1" applyAlignment="1">
      <alignment horizontal="left" vertical="center"/>
    </xf>
    <xf numFmtId="171" fontId="1" fillId="0" borderId="4" xfId="0" applyNumberFormat="1" applyFont="1" applyBorder="1" applyAlignment="1">
      <alignment horizontal="center" vertical="center"/>
    </xf>
    <xf numFmtId="2" fontId="1" fillId="0" borderId="36" xfId="0" applyNumberFormat="1" applyFont="1" applyBorder="1" applyAlignment="1">
      <alignment horizontal="center"/>
    </xf>
    <xf numFmtId="2" fontId="7" fillId="8" borderId="1" xfId="0" applyNumberFormat="1" applyFont="1" applyFill="1" applyBorder="1" applyAlignment="1">
      <alignment horizontal="center" vertical="center"/>
    </xf>
    <xf numFmtId="0" fontId="7" fillId="6" borderId="1" xfId="0" applyFont="1" applyFill="1" applyBorder="1" applyAlignment="1">
      <alignment horizontal="center" vertical="center"/>
    </xf>
    <xf numFmtId="0" fontId="35" fillId="0" borderId="48" xfId="0" applyFont="1" applyBorder="1" applyAlignment="1">
      <alignment horizontal="center" vertical="center" wrapText="1"/>
    </xf>
    <xf numFmtId="0" fontId="29" fillId="0" borderId="44" xfId="0" applyFont="1" applyBorder="1" applyAlignment="1">
      <alignment horizontal="left" vertical="center" wrapText="1"/>
    </xf>
    <xf numFmtId="0" fontId="3" fillId="6" borderId="36" xfId="0" applyFont="1" applyFill="1" applyBorder="1" applyAlignment="1">
      <alignment horizontal="center"/>
    </xf>
    <xf numFmtId="0" fontId="1" fillId="6" borderId="36" xfId="0" applyFont="1" applyFill="1" applyBorder="1" applyAlignment="1">
      <alignment horizontal="center" vertical="center"/>
    </xf>
    <xf numFmtId="0" fontId="1" fillId="6" borderId="43" xfId="0" applyFont="1" applyFill="1" applyBorder="1" applyAlignment="1">
      <alignment horizontal="center" vertical="center" wrapText="1"/>
    </xf>
    <xf numFmtId="0" fontId="28" fillId="0" borderId="4" xfId="0" applyFont="1" applyBorder="1" applyAlignment="1">
      <alignment horizontal="left" vertical="center"/>
    </xf>
    <xf numFmtId="0" fontId="19" fillId="0" borderId="44" xfId="0" applyFont="1" applyBorder="1" applyAlignment="1">
      <alignment horizontal="left" vertical="center"/>
    </xf>
  </cellXfs>
  <cellStyles count="3">
    <cellStyle name="Hiperlink" xfId="2" builtinId="8"/>
    <cellStyle name="Normal" xfId="0" builtinId="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rufinouniformes.com.br/" TargetMode="External"/><Relationship Id="rId2" Type="http://schemas.openxmlformats.org/officeDocument/2006/relationships/hyperlink" Target="https://www.citerol.com.br/uniformes-corporativos" TargetMode="External"/><Relationship Id="rId1" Type="http://schemas.openxmlformats.org/officeDocument/2006/relationships/hyperlink" Target="https://www.lojauniformes.com.br/administrativos/calca/unissex" TargetMode="External"/></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Z1007"/>
  <sheetViews>
    <sheetView tabSelected="1" topLeftCell="A123" workbookViewId="0">
      <selection activeCell="J147" sqref="J147"/>
    </sheetView>
  </sheetViews>
  <sheetFormatPr defaultColWidth="14.453125" defaultRowHeight="15" customHeight="1" x14ac:dyDescent="0.25"/>
  <cols>
    <col min="1" max="1" width="7.7265625" customWidth="1"/>
    <col min="2" max="4" width="8.7265625" customWidth="1"/>
    <col min="5" max="5" width="10.81640625" customWidth="1"/>
    <col min="6" max="6" width="8.7265625" customWidth="1"/>
    <col min="7" max="7" width="30" customWidth="1"/>
    <col min="8" max="8" width="9" customWidth="1"/>
    <col min="9" max="9" width="29.26953125" customWidth="1"/>
    <col min="10" max="10" width="104.7265625" customWidth="1"/>
    <col min="11" max="11" width="17.26953125" customWidth="1"/>
    <col min="12" max="12" width="15.81640625" customWidth="1"/>
    <col min="13" max="13" width="9.54296875" customWidth="1"/>
    <col min="14" max="26" width="8.7265625" customWidth="1"/>
  </cols>
  <sheetData>
    <row r="1" spans="1:9" ht="12.75" customHeight="1" x14ac:dyDescent="0.3">
      <c r="A1" s="265" t="s">
        <v>0</v>
      </c>
      <c r="B1" s="266"/>
      <c r="C1" s="266"/>
      <c r="D1" s="266"/>
      <c r="E1" s="266"/>
      <c r="F1" s="266"/>
      <c r="G1" s="266"/>
      <c r="H1" s="266"/>
      <c r="I1" s="267"/>
    </row>
    <row r="2" spans="1:9" ht="12.75" customHeight="1" x14ac:dyDescent="0.25">
      <c r="A2" s="1"/>
      <c r="B2" s="1"/>
      <c r="C2" s="1"/>
      <c r="D2" s="1"/>
      <c r="E2" s="1"/>
      <c r="F2" s="1"/>
      <c r="G2" s="1"/>
      <c r="H2" s="1"/>
      <c r="I2" s="1"/>
    </row>
    <row r="3" spans="1:9" ht="15" customHeight="1" x14ac:dyDescent="0.25">
      <c r="A3" s="268" t="s">
        <v>304</v>
      </c>
      <c r="B3" s="254"/>
      <c r="C3" s="254"/>
      <c r="D3" s="254"/>
      <c r="E3" s="254"/>
      <c r="F3" s="255"/>
      <c r="G3" s="1"/>
      <c r="H3" s="1"/>
      <c r="I3" s="1"/>
    </row>
    <row r="4" spans="1:9" ht="15" customHeight="1" x14ac:dyDescent="0.25">
      <c r="A4" s="268" t="s">
        <v>1</v>
      </c>
      <c r="B4" s="254"/>
      <c r="C4" s="254"/>
      <c r="D4" s="254"/>
      <c r="E4" s="254"/>
      <c r="F4" s="255"/>
      <c r="G4" s="1"/>
      <c r="H4" s="1"/>
      <c r="I4" s="1"/>
    </row>
    <row r="5" spans="1:9" ht="12.75" customHeight="1" x14ac:dyDescent="0.3">
      <c r="A5" s="2"/>
      <c r="B5" s="2"/>
      <c r="C5" s="2"/>
      <c r="D5" s="2"/>
      <c r="E5" s="2"/>
      <c r="F5" s="2"/>
      <c r="G5" s="2"/>
      <c r="H5" s="2"/>
      <c r="I5" s="2"/>
    </row>
    <row r="6" spans="1:9" ht="12.75" customHeight="1" x14ac:dyDescent="0.3">
      <c r="A6" s="268" t="s">
        <v>2</v>
      </c>
      <c r="B6" s="254"/>
      <c r="C6" s="254"/>
      <c r="D6" s="254"/>
      <c r="E6" s="254"/>
      <c r="F6" s="255"/>
      <c r="G6" s="2"/>
      <c r="H6" s="2"/>
      <c r="I6" s="2"/>
    </row>
    <row r="7" spans="1:9" ht="12.75" customHeight="1" x14ac:dyDescent="0.25">
      <c r="A7" s="3"/>
      <c r="B7" s="3"/>
      <c r="C7" s="3"/>
      <c r="D7" s="3"/>
      <c r="E7" s="3"/>
      <c r="F7" s="3"/>
      <c r="G7" s="3"/>
      <c r="H7" s="3"/>
      <c r="I7" s="3"/>
    </row>
    <row r="8" spans="1:9" ht="12.75" customHeight="1" x14ac:dyDescent="0.3">
      <c r="A8" s="269" t="s">
        <v>3</v>
      </c>
      <c r="B8" s="254"/>
      <c r="C8" s="254"/>
      <c r="D8" s="254"/>
      <c r="E8" s="254"/>
      <c r="F8" s="254"/>
      <c r="G8" s="254"/>
      <c r="H8" s="254"/>
      <c r="I8" s="255"/>
    </row>
    <row r="9" spans="1:9" ht="12.75" customHeight="1" x14ac:dyDescent="0.25">
      <c r="A9" s="4" t="s">
        <v>4</v>
      </c>
      <c r="B9" s="270" t="s">
        <v>5</v>
      </c>
      <c r="C9" s="254"/>
      <c r="D9" s="254"/>
      <c r="E9" s="254"/>
      <c r="F9" s="254"/>
      <c r="G9" s="254"/>
      <c r="H9" s="255"/>
      <c r="I9" s="5" t="s">
        <v>6</v>
      </c>
    </row>
    <row r="10" spans="1:9" ht="12.75" customHeight="1" x14ac:dyDescent="0.25">
      <c r="A10" s="4" t="s">
        <v>7</v>
      </c>
      <c r="B10" s="270" t="s">
        <v>8</v>
      </c>
      <c r="C10" s="254"/>
      <c r="D10" s="254"/>
      <c r="E10" s="254"/>
      <c r="F10" s="254"/>
      <c r="G10" s="254"/>
      <c r="H10" s="255"/>
      <c r="I10" s="6" t="s">
        <v>305</v>
      </c>
    </row>
    <row r="11" spans="1:9" ht="12.75" customHeight="1" x14ac:dyDescent="0.25">
      <c r="A11" s="4" t="s">
        <v>9</v>
      </c>
      <c r="B11" s="270" t="s">
        <v>10</v>
      </c>
      <c r="C11" s="254"/>
      <c r="D11" s="254"/>
      <c r="E11" s="254"/>
      <c r="F11" s="254"/>
      <c r="G11" s="254"/>
      <c r="H11" s="255"/>
      <c r="I11" s="6" t="s">
        <v>308</v>
      </c>
    </row>
    <row r="12" spans="1:9" ht="12.75" customHeight="1" x14ac:dyDescent="0.25">
      <c r="A12" s="4" t="s">
        <v>11</v>
      </c>
      <c r="B12" s="270" t="s">
        <v>12</v>
      </c>
      <c r="C12" s="254"/>
      <c r="D12" s="254"/>
      <c r="E12" s="254"/>
      <c r="F12" s="254"/>
      <c r="G12" s="254"/>
      <c r="H12" s="255"/>
      <c r="I12" s="6">
        <v>12</v>
      </c>
    </row>
    <row r="13" spans="1:9" ht="12.75" customHeight="1" x14ac:dyDescent="0.25">
      <c r="A13" s="1"/>
      <c r="B13" s="3"/>
      <c r="C13" s="3"/>
      <c r="D13" s="3"/>
      <c r="E13" s="3"/>
      <c r="F13" s="3"/>
      <c r="G13" s="3"/>
      <c r="H13" s="1"/>
      <c r="I13" s="1"/>
    </row>
    <row r="14" spans="1:9" ht="12.75" customHeight="1" x14ac:dyDescent="0.3">
      <c r="A14" s="269" t="s">
        <v>13</v>
      </c>
      <c r="B14" s="254"/>
      <c r="C14" s="254"/>
      <c r="D14" s="254"/>
      <c r="E14" s="254"/>
      <c r="F14" s="254"/>
      <c r="G14" s="254"/>
      <c r="H14" s="254"/>
      <c r="I14" s="255"/>
    </row>
    <row r="15" spans="1:9" ht="12.75" customHeight="1" x14ac:dyDescent="0.3">
      <c r="A15" s="273" t="s">
        <v>14</v>
      </c>
      <c r="B15" s="255"/>
      <c r="C15" s="273" t="s">
        <v>15</v>
      </c>
      <c r="D15" s="255"/>
      <c r="E15" s="273" t="s">
        <v>16</v>
      </c>
      <c r="F15" s="254"/>
      <c r="G15" s="254"/>
      <c r="H15" s="254"/>
      <c r="I15" s="255"/>
    </row>
    <row r="16" spans="1:9" ht="25.5" customHeight="1" x14ac:dyDescent="0.25">
      <c r="A16" s="274" t="s">
        <v>307</v>
      </c>
      <c r="B16" s="255"/>
      <c r="C16" s="271" t="s">
        <v>306</v>
      </c>
      <c r="D16" s="255"/>
      <c r="E16" s="272">
        <v>1</v>
      </c>
      <c r="F16" s="254"/>
      <c r="G16" s="254"/>
      <c r="H16" s="254"/>
      <c r="I16" s="255"/>
    </row>
    <row r="17" spans="1:9" ht="15" customHeight="1" x14ac:dyDescent="0.25">
      <c r="A17" s="7"/>
      <c r="B17" s="7"/>
      <c r="C17" s="8"/>
      <c r="D17" s="8"/>
      <c r="E17" s="9"/>
      <c r="F17" s="9"/>
      <c r="G17" s="9"/>
      <c r="H17" s="9"/>
      <c r="I17" s="9"/>
    </row>
    <row r="18" spans="1:9" ht="15" customHeight="1" x14ac:dyDescent="0.25">
      <c r="A18" s="10" t="s">
        <v>17</v>
      </c>
      <c r="B18" s="7"/>
      <c r="C18" s="8"/>
      <c r="D18" s="8"/>
      <c r="E18" s="9"/>
      <c r="F18" s="9"/>
      <c r="G18" s="9"/>
      <c r="H18" s="9"/>
      <c r="I18" s="9"/>
    </row>
    <row r="19" spans="1:9" ht="15" customHeight="1" x14ac:dyDescent="0.25">
      <c r="A19" s="10" t="s">
        <v>18</v>
      </c>
      <c r="B19" s="7"/>
      <c r="C19" s="8"/>
      <c r="D19" s="8"/>
      <c r="E19" s="9"/>
      <c r="F19" s="9"/>
      <c r="G19" s="9"/>
      <c r="H19" s="9"/>
      <c r="I19" s="9"/>
    </row>
    <row r="20" spans="1:9" ht="15" customHeight="1" x14ac:dyDescent="0.25">
      <c r="A20" s="10" t="s">
        <v>19</v>
      </c>
      <c r="B20" s="7"/>
      <c r="C20" s="8"/>
      <c r="D20" s="8"/>
      <c r="E20" s="9"/>
      <c r="F20" s="9"/>
      <c r="G20" s="9"/>
      <c r="H20" s="9"/>
      <c r="I20" s="9"/>
    </row>
    <row r="21" spans="1:9" ht="15" customHeight="1" x14ac:dyDescent="0.25">
      <c r="A21" s="10" t="s">
        <v>20</v>
      </c>
      <c r="B21" s="7"/>
      <c r="C21" s="8"/>
      <c r="D21" s="8"/>
      <c r="E21" s="9"/>
      <c r="F21" s="9"/>
      <c r="G21" s="9"/>
      <c r="H21" s="9"/>
      <c r="I21" s="9"/>
    </row>
    <row r="22" spans="1:9" ht="15" customHeight="1" x14ac:dyDescent="0.25">
      <c r="A22" s="11"/>
      <c r="B22" s="7"/>
      <c r="C22" s="8"/>
      <c r="D22" s="8"/>
      <c r="E22" s="9"/>
      <c r="F22" s="9"/>
      <c r="G22" s="9"/>
      <c r="H22" s="9"/>
      <c r="I22" s="9"/>
    </row>
    <row r="23" spans="1:9" ht="15" customHeight="1" x14ac:dyDescent="0.25">
      <c r="A23" s="12" t="s">
        <v>21</v>
      </c>
      <c r="B23" s="7"/>
      <c r="C23" s="8"/>
      <c r="D23" s="8"/>
      <c r="E23" s="9"/>
      <c r="F23" s="9"/>
      <c r="G23" s="9"/>
      <c r="H23" s="9"/>
      <c r="I23" s="9"/>
    </row>
    <row r="24" spans="1:9" ht="15" customHeight="1" x14ac:dyDescent="0.25">
      <c r="A24" s="7"/>
      <c r="B24" s="7"/>
      <c r="C24" s="8"/>
      <c r="D24" s="8"/>
      <c r="E24" s="9"/>
      <c r="F24" s="9"/>
      <c r="G24" s="9"/>
      <c r="H24" s="9"/>
      <c r="I24" s="9"/>
    </row>
    <row r="25" spans="1:9" ht="15" customHeight="1" x14ac:dyDescent="0.25">
      <c r="A25" s="12" t="s">
        <v>22</v>
      </c>
      <c r="B25" s="7"/>
      <c r="C25" s="8"/>
      <c r="D25" s="8"/>
      <c r="E25" s="9"/>
      <c r="F25" s="9"/>
      <c r="G25" s="9"/>
      <c r="H25" s="9"/>
      <c r="I25" s="9"/>
    </row>
    <row r="26" spans="1:9" ht="15" customHeight="1" x14ac:dyDescent="0.25">
      <c r="A26" s="10" t="s">
        <v>23</v>
      </c>
      <c r="B26" s="7"/>
      <c r="C26" s="8"/>
      <c r="D26" s="8"/>
      <c r="E26" s="9"/>
      <c r="F26" s="9"/>
      <c r="G26" s="9"/>
      <c r="H26" s="9"/>
      <c r="I26" s="9"/>
    </row>
    <row r="27" spans="1:9" ht="12.75" customHeight="1" x14ac:dyDescent="0.3">
      <c r="A27" s="269" t="s">
        <v>24</v>
      </c>
      <c r="B27" s="254"/>
      <c r="C27" s="254"/>
      <c r="D27" s="254"/>
      <c r="E27" s="254"/>
      <c r="F27" s="254"/>
      <c r="G27" s="254"/>
      <c r="H27" s="254"/>
      <c r="I27" s="255"/>
    </row>
    <row r="28" spans="1:9" ht="12.75" customHeight="1" x14ac:dyDescent="0.25">
      <c r="A28" s="13">
        <v>1</v>
      </c>
      <c r="B28" s="275" t="s">
        <v>25</v>
      </c>
      <c r="C28" s="254"/>
      <c r="D28" s="254"/>
      <c r="E28" s="254"/>
      <c r="F28" s="254"/>
      <c r="G28" s="254"/>
      <c r="H28" s="255"/>
      <c r="I28" s="14" t="str">
        <f>A16</f>
        <v>Técnico em Secretariado</v>
      </c>
    </row>
    <row r="29" spans="1:9" ht="12.75" customHeight="1" x14ac:dyDescent="0.25">
      <c r="A29" s="4">
        <v>2</v>
      </c>
      <c r="B29" s="270" t="s">
        <v>26</v>
      </c>
      <c r="C29" s="254"/>
      <c r="D29" s="254"/>
      <c r="E29" s="254"/>
      <c r="F29" s="254"/>
      <c r="G29" s="254"/>
      <c r="H29" s="255"/>
      <c r="I29" s="6" t="s">
        <v>309</v>
      </c>
    </row>
    <row r="30" spans="1:9" ht="12.75" customHeight="1" x14ac:dyDescent="0.25">
      <c r="A30" s="4">
        <v>3</v>
      </c>
      <c r="B30" s="270" t="s">
        <v>27</v>
      </c>
      <c r="C30" s="254"/>
      <c r="D30" s="254"/>
      <c r="E30" s="254"/>
      <c r="F30" s="254"/>
      <c r="G30" s="254"/>
      <c r="H30" s="255"/>
      <c r="I30" s="15">
        <v>1861.03</v>
      </c>
    </row>
    <row r="31" spans="1:9" ht="12.75" customHeight="1" x14ac:dyDescent="0.25">
      <c r="A31" s="13">
        <v>4</v>
      </c>
      <c r="B31" s="275" t="s">
        <v>28</v>
      </c>
      <c r="C31" s="254"/>
      <c r="D31" s="254"/>
      <c r="E31" s="254"/>
      <c r="F31" s="254"/>
      <c r="G31" s="254"/>
      <c r="H31" s="255"/>
      <c r="I31" s="16" t="s">
        <v>307</v>
      </c>
    </row>
    <row r="32" spans="1:9" ht="12.75" customHeight="1" x14ac:dyDescent="0.25">
      <c r="A32" s="4">
        <v>5</v>
      </c>
      <c r="B32" s="270" t="s">
        <v>29</v>
      </c>
      <c r="C32" s="254"/>
      <c r="D32" s="254"/>
      <c r="E32" s="254"/>
      <c r="F32" s="254"/>
      <c r="G32" s="254"/>
      <c r="H32" s="255"/>
      <c r="I32" s="17">
        <v>44562</v>
      </c>
    </row>
    <row r="33" spans="1:26" ht="12.75" customHeight="1" x14ac:dyDescent="0.25">
      <c r="A33" s="1"/>
      <c r="B33" s="3"/>
      <c r="C33" s="3"/>
      <c r="D33" s="3"/>
      <c r="E33" s="3"/>
      <c r="F33" s="3"/>
      <c r="G33" s="3"/>
      <c r="H33" s="3"/>
      <c r="I33" s="18"/>
    </row>
    <row r="34" spans="1:26" ht="12.75" customHeight="1" x14ac:dyDescent="0.25">
      <c r="A34" s="10" t="s">
        <v>30</v>
      </c>
      <c r="B34" s="3"/>
      <c r="C34" s="3"/>
      <c r="D34" s="3"/>
      <c r="E34" s="3"/>
      <c r="F34" s="3"/>
      <c r="G34" s="3"/>
      <c r="H34" s="3"/>
      <c r="I34" s="18"/>
    </row>
    <row r="35" spans="1:26" ht="12.75" customHeight="1" x14ac:dyDescent="0.25">
      <c r="A35" s="10" t="s">
        <v>31</v>
      </c>
      <c r="B35" s="3"/>
      <c r="C35" s="3"/>
      <c r="D35" s="3"/>
      <c r="E35" s="3"/>
      <c r="F35" s="3"/>
      <c r="G35" s="3"/>
      <c r="H35" s="3"/>
      <c r="I35" s="18"/>
    </row>
    <row r="36" spans="1:26" ht="12.75" customHeight="1" x14ac:dyDescent="0.3">
      <c r="A36" s="239" t="s">
        <v>310</v>
      </c>
      <c r="B36" s="19"/>
      <c r="C36" s="19"/>
      <c r="D36" s="19"/>
      <c r="E36" s="19"/>
      <c r="F36" s="19"/>
      <c r="G36" s="19"/>
      <c r="H36" s="19"/>
      <c r="I36" s="19"/>
    </row>
    <row r="37" spans="1:26" ht="12.75" customHeight="1" x14ac:dyDescent="0.3">
      <c r="A37" s="269" t="s">
        <v>32</v>
      </c>
      <c r="B37" s="254"/>
      <c r="C37" s="254"/>
      <c r="D37" s="254"/>
      <c r="E37" s="254"/>
      <c r="F37" s="254"/>
      <c r="G37" s="254"/>
      <c r="H37" s="254"/>
      <c r="I37" s="255"/>
    </row>
    <row r="38" spans="1:26" ht="12.75" customHeight="1" x14ac:dyDescent="0.3">
      <c r="A38" s="20">
        <v>1</v>
      </c>
      <c r="B38" s="273" t="s">
        <v>33</v>
      </c>
      <c r="C38" s="254"/>
      <c r="D38" s="254"/>
      <c r="E38" s="254"/>
      <c r="F38" s="254"/>
      <c r="G38" s="255"/>
      <c r="H38" s="20" t="s">
        <v>34</v>
      </c>
      <c r="I38" s="20" t="s">
        <v>35</v>
      </c>
    </row>
    <row r="39" spans="1:26" ht="12.75" customHeight="1" x14ac:dyDescent="0.3">
      <c r="A39" s="20" t="s">
        <v>4</v>
      </c>
      <c r="B39" s="270" t="s">
        <v>36</v>
      </c>
      <c r="C39" s="254"/>
      <c r="D39" s="254"/>
      <c r="E39" s="254"/>
      <c r="F39" s="254"/>
      <c r="G39" s="255"/>
      <c r="H39" s="21"/>
      <c r="I39" s="22">
        <f>I30</f>
        <v>1861.03</v>
      </c>
    </row>
    <row r="40" spans="1:26" ht="12.75" customHeight="1" x14ac:dyDescent="0.3">
      <c r="A40" s="20" t="s">
        <v>7</v>
      </c>
      <c r="B40" s="270" t="s">
        <v>37</v>
      </c>
      <c r="C40" s="254"/>
      <c r="D40" s="254"/>
      <c r="E40" s="254"/>
      <c r="F40" s="254"/>
      <c r="G40" s="255"/>
      <c r="H40" s="23"/>
      <c r="I40" s="24">
        <f>I39*H40</f>
        <v>0</v>
      </c>
    </row>
    <row r="41" spans="1:26" ht="12.75" customHeight="1" x14ac:dyDescent="0.3">
      <c r="A41" s="20" t="s">
        <v>9</v>
      </c>
      <c r="B41" s="270" t="s">
        <v>38</v>
      </c>
      <c r="C41" s="254"/>
      <c r="D41" s="254"/>
      <c r="E41" s="254"/>
      <c r="F41" s="254"/>
      <c r="G41" s="255"/>
      <c r="H41" s="23"/>
      <c r="I41" s="24">
        <f>H41*I39</f>
        <v>0</v>
      </c>
    </row>
    <row r="42" spans="1:26" ht="12.75" customHeight="1" x14ac:dyDescent="0.3">
      <c r="A42" s="20" t="s">
        <v>11</v>
      </c>
      <c r="B42" s="270" t="s">
        <v>39</v>
      </c>
      <c r="C42" s="254"/>
      <c r="D42" s="254"/>
      <c r="E42" s="254"/>
      <c r="F42" s="254"/>
      <c r="G42" s="255"/>
      <c r="H42" s="23"/>
      <c r="I42" s="24">
        <v>0</v>
      </c>
    </row>
    <row r="43" spans="1:26" ht="12.75" customHeight="1" x14ac:dyDescent="0.3">
      <c r="A43" s="20" t="s">
        <v>40</v>
      </c>
      <c r="B43" s="270" t="s">
        <v>41</v>
      </c>
      <c r="C43" s="254"/>
      <c r="D43" s="254"/>
      <c r="E43" s="254"/>
      <c r="F43" s="254"/>
      <c r="G43" s="255"/>
      <c r="H43" s="23"/>
      <c r="I43" s="24">
        <v>0</v>
      </c>
    </row>
    <row r="44" spans="1:26" ht="12.75" customHeight="1" x14ac:dyDescent="0.3">
      <c r="A44" s="20" t="s">
        <v>42</v>
      </c>
      <c r="B44" s="270" t="s">
        <v>43</v>
      </c>
      <c r="C44" s="254"/>
      <c r="D44" s="254"/>
      <c r="E44" s="254"/>
      <c r="F44" s="254"/>
      <c r="G44" s="255"/>
      <c r="H44" s="23"/>
      <c r="I44" s="24">
        <v>0</v>
      </c>
      <c r="J44" s="248"/>
    </row>
    <row r="45" spans="1:26" ht="12.75" customHeight="1" x14ac:dyDescent="0.3">
      <c r="A45" s="276" t="s">
        <v>44</v>
      </c>
      <c r="B45" s="254"/>
      <c r="C45" s="254"/>
      <c r="D45" s="254"/>
      <c r="E45" s="254"/>
      <c r="F45" s="254"/>
      <c r="G45" s="254"/>
      <c r="H45" s="255"/>
      <c r="I45" s="25">
        <f>SUM(I39:I44)</f>
        <v>1861.03</v>
      </c>
      <c r="J45" s="248"/>
    </row>
    <row r="46" spans="1:26" ht="12.75" customHeight="1" x14ac:dyDescent="0.3">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2.75" customHeight="1" x14ac:dyDescent="0.3">
      <c r="A47" s="10" t="s">
        <v>45</v>
      </c>
      <c r="B47" s="2"/>
      <c r="C47" s="2"/>
      <c r="D47" s="2"/>
      <c r="E47" s="2"/>
      <c r="F47" s="2"/>
      <c r="G47" s="2"/>
      <c r="H47" s="2"/>
      <c r="I47" s="2"/>
      <c r="J47" s="2"/>
      <c r="K47" s="2"/>
      <c r="L47" s="2"/>
      <c r="M47" s="2"/>
      <c r="N47" s="2"/>
      <c r="O47" s="2"/>
      <c r="P47" s="2"/>
      <c r="Q47" s="2"/>
      <c r="R47" s="2"/>
      <c r="S47" s="2"/>
      <c r="T47" s="2"/>
      <c r="U47" s="2"/>
      <c r="V47" s="2"/>
      <c r="W47" s="2"/>
      <c r="X47" s="2"/>
      <c r="Y47" s="2"/>
      <c r="Z47" s="2"/>
    </row>
    <row r="48" spans="1:26" ht="12.75" customHeight="1" x14ac:dyDescent="0.3">
      <c r="A48" s="10" t="s">
        <v>46</v>
      </c>
      <c r="B48" s="2"/>
      <c r="C48" s="2"/>
      <c r="D48" s="2"/>
      <c r="E48" s="2"/>
      <c r="F48" s="2"/>
      <c r="G48" s="2"/>
      <c r="H48" s="2"/>
      <c r="I48" s="2"/>
      <c r="J48" s="2"/>
      <c r="K48" s="2"/>
      <c r="L48" s="2"/>
      <c r="M48" s="2"/>
      <c r="N48" s="2"/>
      <c r="O48" s="2"/>
      <c r="P48" s="2"/>
      <c r="Q48" s="2"/>
      <c r="R48" s="2"/>
      <c r="S48" s="2"/>
      <c r="T48" s="2"/>
      <c r="U48" s="2"/>
      <c r="V48" s="2"/>
      <c r="W48" s="2"/>
      <c r="X48" s="2"/>
      <c r="Y48" s="2"/>
      <c r="Z48" s="2"/>
    </row>
    <row r="49" spans="1:11" ht="12.75" customHeight="1" x14ac:dyDescent="0.3">
      <c r="A49" s="26"/>
      <c r="B49" s="26"/>
      <c r="C49" s="26"/>
      <c r="D49" s="26"/>
      <c r="E49" s="26"/>
      <c r="F49" s="26"/>
      <c r="G49" s="26"/>
      <c r="H49" s="26"/>
      <c r="I49" s="27"/>
      <c r="J49" s="19"/>
    </row>
    <row r="50" spans="1:11" ht="12.75" customHeight="1" x14ac:dyDescent="0.3">
      <c r="A50" s="269" t="s">
        <v>47</v>
      </c>
      <c r="B50" s="254"/>
      <c r="C50" s="254"/>
      <c r="D50" s="254"/>
      <c r="E50" s="254"/>
      <c r="F50" s="254"/>
      <c r="G50" s="254"/>
      <c r="H50" s="254"/>
      <c r="I50" s="255"/>
      <c r="J50" s="19"/>
    </row>
    <row r="51" spans="1:11" ht="12.75" customHeight="1" x14ac:dyDescent="0.3">
      <c r="A51" s="28" t="s">
        <v>48</v>
      </c>
      <c r="B51" s="277" t="s">
        <v>49</v>
      </c>
      <c r="C51" s="254"/>
      <c r="D51" s="254"/>
      <c r="E51" s="254"/>
      <c r="F51" s="254"/>
      <c r="G51" s="255"/>
      <c r="H51" s="20" t="s">
        <v>34</v>
      </c>
      <c r="I51" s="20" t="s">
        <v>35</v>
      </c>
    </row>
    <row r="52" spans="1:11" ht="12.75" customHeight="1" x14ac:dyDescent="0.3">
      <c r="A52" s="20" t="s">
        <v>4</v>
      </c>
      <c r="B52" s="270" t="s">
        <v>323</v>
      </c>
      <c r="C52" s="254"/>
      <c r="D52" s="254"/>
      <c r="E52" s="254"/>
      <c r="F52" s="254"/>
      <c r="G52" s="255"/>
      <c r="H52" s="23">
        <f>1/12</f>
        <v>8.3333333333333329E-2</v>
      </c>
      <c r="I52" s="24">
        <f t="shared" ref="I52:I53" si="0">$I$45*H52</f>
        <v>155.08583333333331</v>
      </c>
      <c r="J52" s="19" t="s">
        <v>320</v>
      </c>
      <c r="K52" s="29"/>
    </row>
    <row r="53" spans="1:11" ht="12.75" customHeight="1" x14ac:dyDescent="0.3">
      <c r="A53" s="240" t="s">
        <v>7</v>
      </c>
      <c r="B53" s="270" t="s">
        <v>324</v>
      </c>
      <c r="C53" s="254"/>
      <c r="D53" s="254"/>
      <c r="E53" s="254"/>
      <c r="F53" s="254"/>
      <c r="G53" s="255"/>
      <c r="H53" s="30">
        <f>1/12/3</f>
        <v>2.7777777777777776E-2</v>
      </c>
      <c r="I53" s="24">
        <f t="shared" si="0"/>
        <v>51.695277777777775</v>
      </c>
      <c r="J53" s="19" t="s">
        <v>321</v>
      </c>
    </row>
    <row r="54" spans="1:11" ht="12.75" customHeight="1" x14ac:dyDescent="0.3">
      <c r="A54" s="241" t="s">
        <v>9</v>
      </c>
      <c r="B54" s="250" t="s">
        <v>352</v>
      </c>
      <c r="C54" s="281"/>
      <c r="D54" s="281"/>
      <c r="E54" s="281"/>
      <c r="F54" s="281"/>
      <c r="G54" s="282"/>
      <c r="H54" s="30">
        <f>1/12</f>
        <v>8.3333333333333329E-2</v>
      </c>
      <c r="I54" s="24">
        <f>I39*H54</f>
        <v>155.08583333333331</v>
      </c>
      <c r="J54" s="37" t="s">
        <v>322</v>
      </c>
    </row>
    <row r="55" spans="1:11" ht="12.75" customHeight="1" x14ac:dyDescent="0.3">
      <c r="A55" s="278" t="s">
        <v>50</v>
      </c>
      <c r="B55" s="254"/>
      <c r="C55" s="254"/>
      <c r="D55" s="254"/>
      <c r="E55" s="254"/>
      <c r="F55" s="254"/>
      <c r="G55" s="255"/>
      <c r="H55" s="31">
        <f>TRUNC(SUM(H52:H53),4)</f>
        <v>0.1111</v>
      </c>
      <c r="I55" s="32">
        <f>SUM(I52:I53)</f>
        <v>206.7811111111111</v>
      </c>
      <c r="J55" s="19"/>
    </row>
    <row r="56" spans="1:11" ht="12.75" customHeight="1" x14ac:dyDescent="0.3">
      <c r="A56" s="26"/>
      <c r="B56" s="26"/>
      <c r="C56" s="26"/>
      <c r="D56" s="26"/>
      <c r="E56" s="26"/>
      <c r="F56" s="26"/>
      <c r="G56" s="26"/>
      <c r="H56" s="33"/>
      <c r="I56" s="27"/>
      <c r="J56" s="19"/>
    </row>
    <row r="57" spans="1:11" ht="12.75" customHeight="1" x14ac:dyDescent="0.3">
      <c r="A57" s="10" t="s">
        <v>51</v>
      </c>
      <c r="B57" s="26"/>
      <c r="C57" s="26"/>
      <c r="D57" s="26"/>
      <c r="E57" s="26"/>
      <c r="F57" s="26"/>
      <c r="G57" s="26"/>
      <c r="H57" s="33"/>
      <c r="I57" s="27"/>
      <c r="J57" s="19"/>
    </row>
    <row r="58" spans="1:11" ht="12.75" customHeight="1" x14ac:dyDescent="0.3">
      <c r="A58" s="10" t="s">
        <v>52</v>
      </c>
      <c r="B58" s="26"/>
      <c r="C58" s="26"/>
      <c r="D58" s="26"/>
      <c r="E58" s="26"/>
      <c r="F58" s="26"/>
      <c r="G58" s="26"/>
      <c r="H58" s="33"/>
      <c r="I58" s="27"/>
      <c r="J58" s="19"/>
    </row>
    <row r="59" spans="1:11" ht="12.75" customHeight="1" x14ac:dyDescent="0.3">
      <c r="A59" s="10" t="s">
        <v>53</v>
      </c>
      <c r="B59" s="26"/>
      <c r="C59" s="26"/>
      <c r="D59" s="26"/>
      <c r="E59" s="26"/>
      <c r="F59" s="26"/>
      <c r="G59" s="26"/>
      <c r="H59" s="33"/>
      <c r="I59" s="27"/>
      <c r="J59" s="19"/>
    </row>
    <row r="60" spans="1:11" ht="12.75" customHeight="1" x14ac:dyDescent="0.3">
      <c r="A60" s="10" t="s">
        <v>54</v>
      </c>
      <c r="B60" s="2"/>
      <c r="C60" s="2"/>
      <c r="D60" s="2"/>
      <c r="E60" s="2"/>
      <c r="F60" s="2"/>
      <c r="G60" s="2"/>
      <c r="H60" s="2"/>
      <c r="I60" s="2"/>
      <c r="J60" s="19"/>
    </row>
    <row r="61" spans="1:11" ht="12.75" customHeight="1" x14ac:dyDescent="0.3">
      <c r="A61" s="10" t="s">
        <v>55</v>
      </c>
      <c r="B61" s="2"/>
      <c r="C61" s="2"/>
      <c r="D61" s="2"/>
      <c r="E61" s="2"/>
      <c r="F61" s="2"/>
      <c r="G61" s="2"/>
      <c r="H61" s="2"/>
      <c r="I61" s="2"/>
      <c r="J61" s="19"/>
    </row>
    <row r="62" spans="1:11" ht="12.75" customHeight="1" x14ac:dyDescent="0.3">
      <c r="A62" s="10" t="s">
        <v>374</v>
      </c>
      <c r="B62" s="2"/>
      <c r="C62" s="2"/>
      <c r="D62" s="2"/>
      <c r="E62" s="2"/>
      <c r="F62" s="2"/>
      <c r="G62" s="2"/>
      <c r="H62" s="2"/>
      <c r="I62" s="2"/>
      <c r="J62" s="19"/>
    </row>
    <row r="63" spans="1:11" ht="12.75" customHeight="1" x14ac:dyDescent="0.3">
      <c r="A63" s="10" t="s">
        <v>316</v>
      </c>
      <c r="B63" s="2"/>
      <c r="C63" s="2"/>
      <c r="D63" s="2"/>
      <c r="E63" s="2"/>
      <c r="F63" s="2"/>
      <c r="G63" s="2"/>
      <c r="H63" s="2"/>
      <c r="I63" s="2"/>
      <c r="J63" s="19"/>
    </row>
    <row r="64" spans="1:11" ht="52.5" customHeight="1" x14ac:dyDescent="0.25">
      <c r="A64" s="283" t="s">
        <v>311</v>
      </c>
      <c r="B64" s="283"/>
      <c r="C64" s="283"/>
      <c r="D64" s="283"/>
      <c r="E64" s="283"/>
      <c r="F64" s="283"/>
      <c r="G64" s="283"/>
      <c r="H64" s="283"/>
      <c r="I64" s="283"/>
      <c r="J64" s="19"/>
    </row>
    <row r="65" spans="1:26" ht="15.75" customHeight="1" x14ac:dyDescent="0.25">
      <c r="A65" s="283"/>
      <c r="B65" s="284"/>
      <c r="C65" s="284"/>
      <c r="D65" s="284"/>
      <c r="E65" s="284"/>
      <c r="F65" s="284"/>
      <c r="G65" s="284"/>
      <c r="H65" s="284"/>
      <c r="I65" s="284"/>
      <c r="J65" s="19"/>
    </row>
    <row r="66" spans="1:26" ht="12.75" customHeight="1" x14ac:dyDescent="0.3">
      <c r="A66" s="34"/>
      <c r="B66" s="34"/>
      <c r="C66" s="34"/>
      <c r="D66" s="34"/>
      <c r="E66" s="34"/>
      <c r="F66" s="34"/>
      <c r="G66" s="34"/>
      <c r="H66" s="34"/>
      <c r="I66" s="34"/>
      <c r="J66" s="19"/>
    </row>
    <row r="67" spans="1:26" ht="12.75" customHeight="1" x14ac:dyDescent="0.3">
      <c r="A67" s="35" t="s">
        <v>56</v>
      </c>
      <c r="B67" s="279" t="s">
        <v>57</v>
      </c>
      <c r="C67" s="254"/>
      <c r="D67" s="254"/>
      <c r="E67" s="254"/>
      <c r="F67" s="254"/>
      <c r="G67" s="255"/>
      <c r="H67" s="36" t="s">
        <v>34</v>
      </c>
      <c r="I67" s="36" t="s">
        <v>35</v>
      </c>
      <c r="J67" s="19"/>
      <c r="K67" s="37"/>
      <c r="L67" s="38"/>
    </row>
    <row r="68" spans="1:26" ht="12.75" customHeight="1" x14ac:dyDescent="0.3">
      <c r="A68" s="20" t="s">
        <v>4</v>
      </c>
      <c r="B68" s="280" t="s">
        <v>325</v>
      </c>
      <c r="C68" s="254"/>
      <c r="D68" s="254"/>
      <c r="E68" s="254"/>
      <c r="F68" s="254"/>
      <c r="G68" s="255"/>
      <c r="H68" s="23">
        <v>0.2</v>
      </c>
      <c r="I68" s="24">
        <f t="shared" ref="I68:I75" si="1">H68*($I$45+$I$55)</f>
        <v>413.56222222222226</v>
      </c>
      <c r="J68" s="19"/>
      <c r="K68" s="39"/>
      <c r="L68" s="38"/>
    </row>
    <row r="69" spans="1:26" ht="12.75" customHeight="1" x14ac:dyDescent="0.3">
      <c r="A69" s="20" t="s">
        <v>7</v>
      </c>
      <c r="B69" s="280" t="s">
        <v>326</v>
      </c>
      <c r="C69" s="254"/>
      <c r="D69" s="254"/>
      <c r="E69" s="254"/>
      <c r="F69" s="254"/>
      <c r="G69" s="255"/>
      <c r="H69" s="23">
        <v>2.5000000000000001E-2</v>
      </c>
      <c r="I69" s="24">
        <f t="shared" si="1"/>
        <v>51.695277777777783</v>
      </c>
      <c r="J69" s="19"/>
      <c r="K69" s="37"/>
    </row>
    <row r="70" spans="1:26" ht="12.75" customHeight="1" x14ac:dyDescent="0.3">
      <c r="A70" s="20" t="s">
        <v>9</v>
      </c>
      <c r="B70" s="280" t="s">
        <v>327</v>
      </c>
      <c r="C70" s="254"/>
      <c r="D70" s="254"/>
      <c r="E70" s="254"/>
      <c r="F70" s="254"/>
      <c r="G70" s="255"/>
      <c r="H70" s="23">
        <v>0.03</v>
      </c>
      <c r="I70" s="24">
        <f t="shared" si="1"/>
        <v>62.034333333333329</v>
      </c>
      <c r="J70" s="19"/>
      <c r="K70" s="37"/>
    </row>
    <row r="71" spans="1:26" ht="12.75" customHeight="1" x14ac:dyDescent="0.3">
      <c r="A71" s="20" t="s">
        <v>11</v>
      </c>
      <c r="B71" s="280" t="s">
        <v>328</v>
      </c>
      <c r="C71" s="254"/>
      <c r="D71" s="254"/>
      <c r="E71" s="254"/>
      <c r="F71" s="254"/>
      <c r="G71" s="255"/>
      <c r="H71" s="23">
        <v>1.4999999999999999E-2</v>
      </c>
      <c r="I71" s="24">
        <f t="shared" si="1"/>
        <v>31.017166666666665</v>
      </c>
      <c r="J71" s="19"/>
    </row>
    <row r="72" spans="1:26" ht="12.75" customHeight="1" x14ac:dyDescent="0.3">
      <c r="A72" s="20" t="s">
        <v>40</v>
      </c>
      <c r="B72" s="280" t="s">
        <v>329</v>
      </c>
      <c r="C72" s="254"/>
      <c r="D72" s="254"/>
      <c r="E72" s="254"/>
      <c r="F72" s="254"/>
      <c r="G72" s="255"/>
      <c r="H72" s="23">
        <v>0.01</v>
      </c>
      <c r="I72" s="24">
        <f t="shared" si="1"/>
        <v>20.678111111111111</v>
      </c>
      <c r="J72" s="19"/>
    </row>
    <row r="73" spans="1:26" ht="12.75" customHeight="1" x14ac:dyDescent="0.3">
      <c r="A73" s="20" t="s">
        <v>42</v>
      </c>
      <c r="B73" s="280" t="s">
        <v>330</v>
      </c>
      <c r="C73" s="254"/>
      <c r="D73" s="254"/>
      <c r="E73" s="254"/>
      <c r="F73" s="254"/>
      <c r="G73" s="255"/>
      <c r="H73" s="23">
        <v>6.0000000000000001E-3</v>
      </c>
      <c r="I73" s="24">
        <f t="shared" si="1"/>
        <v>12.406866666666668</v>
      </c>
      <c r="J73" s="19"/>
    </row>
    <row r="74" spans="1:26" ht="12.75" customHeight="1" x14ac:dyDescent="0.3">
      <c r="A74" s="20" t="s">
        <v>58</v>
      </c>
      <c r="B74" s="280" t="s">
        <v>331</v>
      </c>
      <c r="C74" s="254"/>
      <c r="D74" s="254"/>
      <c r="E74" s="254"/>
      <c r="F74" s="254"/>
      <c r="G74" s="255"/>
      <c r="H74" s="23">
        <v>2E-3</v>
      </c>
      <c r="I74" s="24">
        <f t="shared" si="1"/>
        <v>4.1356222222222225</v>
      </c>
      <c r="J74" s="19"/>
    </row>
    <row r="75" spans="1:26" ht="12.75" customHeight="1" x14ac:dyDescent="0.3">
      <c r="A75" s="20" t="s">
        <v>59</v>
      </c>
      <c r="B75" s="280" t="s">
        <v>332</v>
      </c>
      <c r="C75" s="254"/>
      <c r="D75" s="254"/>
      <c r="E75" s="254"/>
      <c r="F75" s="254"/>
      <c r="G75" s="255"/>
      <c r="H75" s="23">
        <v>0.08</v>
      </c>
      <c r="I75" s="24">
        <f t="shared" si="1"/>
        <v>165.42488888888889</v>
      </c>
      <c r="J75" s="19"/>
    </row>
    <row r="76" spans="1:26" ht="12.75" customHeight="1" x14ac:dyDescent="0.3">
      <c r="A76" s="269" t="s">
        <v>60</v>
      </c>
      <c r="B76" s="254"/>
      <c r="C76" s="254"/>
      <c r="D76" s="254"/>
      <c r="E76" s="254"/>
      <c r="F76" s="254"/>
      <c r="G76" s="255"/>
      <c r="H76" s="31">
        <f t="shared" ref="H76:I76" si="2">SUM(H68:H75)</f>
        <v>0.36800000000000005</v>
      </c>
      <c r="I76" s="32">
        <f t="shared" si="2"/>
        <v>760.95448888888882</v>
      </c>
      <c r="J76" s="19"/>
      <c r="K76" s="40"/>
    </row>
    <row r="77" spans="1:26" ht="12.75" customHeight="1" x14ac:dyDescent="0.3">
      <c r="A77" s="26"/>
      <c r="B77" s="26"/>
      <c r="C77" s="26"/>
      <c r="D77" s="26"/>
      <c r="E77" s="26"/>
      <c r="F77" s="26"/>
      <c r="G77" s="26"/>
      <c r="H77" s="33"/>
      <c r="I77" s="27"/>
      <c r="J77" s="19"/>
      <c r="K77" s="40"/>
      <c r="L77" s="19"/>
      <c r="M77" s="19"/>
      <c r="N77" s="19"/>
      <c r="O77" s="19"/>
      <c r="P77" s="19"/>
      <c r="Q77" s="19"/>
      <c r="R77" s="19"/>
      <c r="S77" s="19"/>
      <c r="T77" s="19"/>
      <c r="U77" s="19"/>
      <c r="V77" s="19"/>
      <c r="W77" s="19"/>
      <c r="X77" s="19"/>
      <c r="Y77" s="19"/>
      <c r="Z77" s="19"/>
    </row>
    <row r="78" spans="1:26" ht="12.75" customHeight="1" x14ac:dyDescent="0.3">
      <c r="A78" s="10" t="s">
        <v>61</v>
      </c>
      <c r="B78" s="26"/>
      <c r="C78" s="26"/>
      <c r="D78" s="26"/>
      <c r="E78" s="26"/>
      <c r="F78" s="26"/>
      <c r="G78" s="26"/>
      <c r="H78" s="33"/>
      <c r="I78" s="27"/>
      <c r="J78" s="19"/>
      <c r="K78" s="40"/>
      <c r="L78" s="19"/>
      <c r="M78" s="19"/>
      <c r="N78" s="19"/>
      <c r="O78" s="19"/>
      <c r="P78" s="19"/>
      <c r="Q78" s="19"/>
      <c r="R78" s="19"/>
      <c r="S78" s="19"/>
      <c r="T78" s="19"/>
      <c r="U78" s="19"/>
      <c r="V78" s="19"/>
      <c r="W78" s="19"/>
      <c r="X78" s="19"/>
      <c r="Y78" s="19"/>
      <c r="Z78" s="19"/>
    </row>
    <row r="79" spans="1:26" ht="12.75" customHeight="1" x14ac:dyDescent="0.3">
      <c r="A79" s="10" t="s">
        <v>62</v>
      </c>
      <c r="B79" s="26"/>
      <c r="C79" s="26"/>
      <c r="D79" s="26"/>
      <c r="E79" s="26"/>
      <c r="F79" s="26"/>
      <c r="G79" s="26"/>
      <c r="H79" s="33"/>
      <c r="I79" s="27"/>
      <c r="J79" s="19"/>
      <c r="K79" s="40"/>
      <c r="L79" s="19"/>
      <c r="M79" s="19"/>
      <c r="N79" s="19"/>
      <c r="O79" s="19"/>
      <c r="P79" s="19"/>
      <c r="Q79" s="19"/>
      <c r="R79" s="19"/>
      <c r="S79" s="19"/>
      <c r="T79" s="19"/>
      <c r="U79" s="19"/>
      <c r="V79" s="19"/>
      <c r="W79" s="19"/>
      <c r="X79" s="19"/>
      <c r="Y79" s="19"/>
      <c r="Z79" s="19"/>
    </row>
    <row r="80" spans="1:26" ht="12.75" customHeight="1" x14ac:dyDescent="0.3">
      <c r="A80" s="10" t="s">
        <v>317</v>
      </c>
      <c r="B80" s="26"/>
      <c r="C80" s="26"/>
      <c r="D80" s="26"/>
      <c r="E80" s="26"/>
      <c r="F80" s="26"/>
      <c r="G80" s="26"/>
      <c r="H80" s="33"/>
      <c r="I80" s="27"/>
      <c r="J80" s="19"/>
      <c r="K80" s="40"/>
      <c r="L80" s="19"/>
      <c r="M80" s="19"/>
      <c r="N80" s="19"/>
      <c r="O80" s="19"/>
      <c r="P80" s="19"/>
      <c r="Q80" s="19"/>
      <c r="R80" s="19"/>
      <c r="S80" s="19"/>
      <c r="T80" s="19"/>
      <c r="U80" s="19"/>
      <c r="V80" s="19"/>
      <c r="W80" s="19"/>
      <c r="X80" s="19"/>
      <c r="Y80" s="19"/>
      <c r="Z80" s="19"/>
    </row>
    <row r="81" spans="1:26" ht="12.75" customHeight="1" x14ac:dyDescent="0.3">
      <c r="A81" s="10" t="s">
        <v>318</v>
      </c>
      <c r="B81" s="26"/>
      <c r="C81" s="26"/>
      <c r="D81" s="26"/>
      <c r="E81" s="26"/>
      <c r="F81" s="26"/>
      <c r="G81" s="26"/>
      <c r="H81" s="33"/>
      <c r="I81" s="27"/>
      <c r="J81" s="19"/>
      <c r="K81" s="40"/>
      <c r="L81" s="19"/>
      <c r="M81" s="19"/>
      <c r="N81" s="19"/>
      <c r="O81" s="19"/>
      <c r="P81" s="19"/>
      <c r="Q81" s="19"/>
      <c r="R81" s="19"/>
      <c r="S81" s="19"/>
      <c r="T81" s="19"/>
      <c r="U81" s="19"/>
      <c r="V81" s="19"/>
      <c r="W81" s="19"/>
      <c r="X81" s="19"/>
      <c r="Y81" s="19"/>
      <c r="Z81" s="19"/>
    </row>
    <row r="82" spans="1:26" ht="12.75" customHeight="1" x14ac:dyDescent="0.3">
      <c r="A82" s="10" t="s">
        <v>63</v>
      </c>
      <c r="B82" s="26"/>
      <c r="C82" s="26"/>
      <c r="D82" s="26"/>
      <c r="E82" s="26"/>
      <c r="F82" s="26"/>
      <c r="G82" s="26"/>
      <c r="H82" s="33"/>
      <c r="I82" s="27"/>
      <c r="J82" s="19"/>
      <c r="K82" s="40"/>
      <c r="L82" s="19"/>
      <c r="M82" s="19"/>
      <c r="N82" s="19"/>
      <c r="O82" s="19"/>
      <c r="P82" s="19"/>
      <c r="Q82" s="19"/>
      <c r="R82" s="19"/>
      <c r="S82" s="19"/>
      <c r="T82" s="19"/>
      <c r="U82" s="19"/>
      <c r="V82" s="19"/>
      <c r="W82" s="19"/>
      <c r="X82" s="19"/>
      <c r="Y82" s="19"/>
      <c r="Z82" s="19"/>
    </row>
    <row r="83" spans="1:26" ht="12.75" customHeight="1" x14ac:dyDescent="0.3">
      <c r="A83" s="2"/>
      <c r="B83" s="2"/>
      <c r="C83" s="2"/>
      <c r="D83" s="2"/>
      <c r="E83" s="2"/>
      <c r="F83" s="2"/>
      <c r="G83" s="2"/>
      <c r="H83" s="2"/>
      <c r="I83" s="2"/>
      <c r="J83" s="19"/>
    </row>
    <row r="84" spans="1:26" ht="12.75" customHeight="1" x14ac:dyDescent="0.3">
      <c r="A84" s="35" t="s">
        <v>64</v>
      </c>
      <c r="B84" s="269" t="s">
        <v>65</v>
      </c>
      <c r="C84" s="254"/>
      <c r="D84" s="254"/>
      <c r="E84" s="254"/>
      <c r="F84" s="254"/>
      <c r="G84" s="255"/>
      <c r="H84" s="31"/>
      <c r="I84" s="36" t="s">
        <v>35</v>
      </c>
      <c r="J84" s="19"/>
    </row>
    <row r="85" spans="1:26" ht="12.75" customHeight="1" x14ac:dyDescent="0.3">
      <c r="A85" s="20" t="s">
        <v>4</v>
      </c>
      <c r="B85" s="253" t="s">
        <v>333</v>
      </c>
      <c r="C85" s="254"/>
      <c r="D85" s="254"/>
      <c r="E85" s="254"/>
      <c r="F85" s="254"/>
      <c r="G85" s="255"/>
      <c r="H85" s="4" t="s">
        <v>66</v>
      </c>
      <c r="I85" s="41">
        <f>'Mód2.3'!E12</f>
        <v>99.538199999999989</v>
      </c>
      <c r="J85" s="19"/>
    </row>
    <row r="86" spans="1:26" ht="12.75" customHeight="1" x14ac:dyDescent="0.3">
      <c r="A86" s="20" t="s">
        <v>7</v>
      </c>
      <c r="B86" s="253" t="s">
        <v>334</v>
      </c>
      <c r="C86" s="254"/>
      <c r="D86" s="254"/>
      <c r="E86" s="254"/>
      <c r="F86" s="254"/>
      <c r="G86" s="255"/>
      <c r="H86" s="4" t="s">
        <v>66</v>
      </c>
      <c r="I86" s="41">
        <f>'Mód2.3'!E24</f>
        <v>359.60759999999999</v>
      </c>
      <c r="J86" s="19"/>
    </row>
    <row r="87" spans="1:26" ht="12.75" customHeight="1" x14ac:dyDescent="0.3">
      <c r="A87" s="20" t="s">
        <v>9</v>
      </c>
      <c r="B87" s="253" t="s">
        <v>335</v>
      </c>
      <c r="C87" s="254"/>
      <c r="D87" s="254"/>
      <c r="E87" s="254"/>
      <c r="F87" s="254"/>
      <c r="G87" s="255"/>
      <c r="H87" s="4" t="s">
        <v>66</v>
      </c>
      <c r="I87" s="41">
        <f>'Mód2.3'!E32</f>
        <v>0</v>
      </c>
      <c r="J87" s="19"/>
    </row>
    <row r="88" spans="1:26" ht="12.75" customHeight="1" x14ac:dyDescent="0.3">
      <c r="A88" s="20" t="s">
        <v>11</v>
      </c>
      <c r="B88" s="253" t="s">
        <v>336</v>
      </c>
      <c r="C88" s="254"/>
      <c r="D88" s="254"/>
      <c r="E88" s="254"/>
      <c r="F88" s="254"/>
      <c r="G88" s="255"/>
      <c r="H88" s="4" t="s">
        <v>66</v>
      </c>
      <c r="I88" s="41">
        <f>'Mód2.3'!E41</f>
        <v>17.32</v>
      </c>
      <c r="J88" s="19"/>
    </row>
    <row r="89" spans="1:26" ht="12.75" customHeight="1" x14ac:dyDescent="0.3">
      <c r="A89" s="20" t="s">
        <v>40</v>
      </c>
      <c r="B89" s="253" t="s">
        <v>337</v>
      </c>
      <c r="C89" s="254"/>
      <c r="D89" s="254"/>
      <c r="E89" s="254"/>
      <c r="F89" s="254"/>
      <c r="G89" s="255"/>
      <c r="H89" s="4" t="s">
        <v>66</v>
      </c>
      <c r="I89" s="41">
        <f>'Mód2.3'!E51</f>
        <v>0</v>
      </c>
      <c r="J89" s="19"/>
    </row>
    <row r="90" spans="1:26" ht="12.75" customHeight="1" x14ac:dyDescent="0.3">
      <c r="A90" s="20" t="s">
        <v>42</v>
      </c>
      <c r="B90" s="253" t="s">
        <v>338</v>
      </c>
      <c r="C90" s="254"/>
      <c r="D90" s="254"/>
      <c r="E90" s="254"/>
      <c r="F90" s="254"/>
      <c r="G90" s="255"/>
      <c r="H90" s="4" t="s">
        <v>66</v>
      </c>
      <c r="I90" s="41">
        <f>'Mód2.3'!E59</f>
        <v>0</v>
      </c>
      <c r="J90" s="19"/>
    </row>
    <row r="91" spans="1:26" ht="12.75" customHeight="1" x14ac:dyDescent="0.3">
      <c r="A91" s="269" t="s">
        <v>67</v>
      </c>
      <c r="B91" s="254"/>
      <c r="C91" s="254"/>
      <c r="D91" s="254"/>
      <c r="E91" s="254"/>
      <c r="F91" s="254"/>
      <c r="G91" s="254"/>
      <c r="H91" s="255"/>
      <c r="I91" s="32">
        <f>SUM(I85:I90)</f>
        <v>476.4658</v>
      </c>
      <c r="J91" s="19"/>
    </row>
    <row r="92" spans="1:26" ht="12.75" customHeight="1" x14ac:dyDescent="0.3">
      <c r="A92" s="26"/>
      <c r="B92" s="26"/>
      <c r="C92" s="26"/>
      <c r="D92" s="26"/>
      <c r="E92" s="26"/>
      <c r="F92" s="26"/>
      <c r="G92" s="26"/>
      <c r="H92" s="26"/>
      <c r="I92" s="27"/>
      <c r="J92" s="19"/>
    </row>
    <row r="93" spans="1:26" ht="12.75" customHeight="1" x14ac:dyDescent="0.3">
      <c r="A93" s="10" t="s">
        <v>68</v>
      </c>
      <c r="B93" s="26"/>
      <c r="C93" s="26"/>
      <c r="D93" s="26"/>
      <c r="E93" s="26"/>
      <c r="F93" s="26"/>
      <c r="G93" s="26"/>
      <c r="H93" s="26"/>
      <c r="I93" s="27"/>
      <c r="J93" s="19"/>
    </row>
    <row r="94" spans="1:26" ht="12.75" customHeight="1" x14ac:dyDescent="0.3">
      <c r="A94" s="10" t="s">
        <v>69</v>
      </c>
      <c r="B94" s="26"/>
      <c r="C94" s="26"/>
      <c r="D94" s="26"/>
      <c r="E94" s="26"/>
      <c r="F94" s="26"/>
      <c r="G94" s="26"/>
      <c r="H94" s="26"/>
      <c r="I94" s="27"/>
      <c r="J94" s="19"/>
    </row>
    <row r="95" spans="1:26" ht="12.75" customHeight="1" x14ac:dyDescent="0.3">
      <c r="A95" s="10" t="s">
        <v>70</v>
      </c>
      <c r="B95" s="26"/>
      <c r="C95" s="26"/>
      <c r="D95" s="26"/>
      <c r="E95" s="26"/>
      <c r="F95" s="26"/>
      <c r="G95" s="26"/>
      <c r="H95" s="26"/>
      <c r="I95" s="27"/>
      <c r="J95" s="19"/>
    </row>
    <row r="96" spans="1:26" ht="12.75" customHeight="1" x14ac:dyDescent="0.3">
      <c r="A96" s="10" t="s">
        <v>71</v>
      </c>
      <c r="B96" s="26"/>
      <c r="C96" s="26"/>
      <c r="D96" s="26"/>
      <c r="E96" s="26"/>
      <c r="F96" s="26"/>
      <c r="G96" s="26"/>
      <c r="H96" s="26"/>
      <c r="I96" s="27"/>
      <c r="J96" s="19"/>
    </row>
    <row r="97" spans="1:11" ht="12.75" customHeight="1" x14ac:dyDescent="0.3">
      <c r="A97" s="2"/>
      <c r="B97" s="2"/>
      <c r="C97" s="2"/>
      <c r="D97" s="2"/>
      <c r="E97" s="2"/>
      <c r="F97" s="2"/>
      <c r="G97" s="2"/>
      <c r="H97" s="2"/>
      <c r="I97" s="2"/>
      <c r="J97" s="19"/>
    </row>
    <row r="98" spans="1:11" ht="12.75" customHeight="1" x14ac:dyDescent="0.3">
      <c r="A98" s="35">
        <v>2</v>
      </c>
      <c r="B98" s="42" t="s">
        <v>72</v>
      </c>
      <c r="C98" s="42"/>
      <c r="D98" s="42"/>
      <c r="E98" s="42"/>
      <c r="F98" s="42"/>
      <c r="G98" s="42"/>
      <c r="H98" s="42"/>
      <c r="I98" s="42"/>
      <c r="J98" s="19"/>
    </row>
    <row r="99" spans="1:11" ht="12.75" customHeight="1" x14ac:dyDescent="0.3">
      <c r="A99" s="273" t="s">
        <v>73</v>
      </c>
      <c r="B99" s="254"/>
      <c r="C99" s="254"/>
      <c r="D99" s="254"/>
      <c r="E99" s="254"/>
      <c r="F99" s="254"/>
      <c r="G99" s="254"/>
      <c r="H99" s="255"/>
      <c r="I99" s="20" t="s">
        <v>35</v>
      </c>
      <c r="J99" s="19"/>
    </row>
    <row r="100" spans="1:11" ht="12.75" customHeight="1" x14ac:dyDescent="0.3">
      <c r="A100" s="20" t="s">
        <v>48</v>
      </c>
      <c r="B100" s="275" t="s">
        <v>74</v>
      </c>
      <c r="C100" s="254"/>
      <c r="D100" s="254"/>
      <c r="E100" s="254"/>
      <c r="F100" s="254"/>
      <c r="G100" s="254"/>
      <c r="H100" s="255"/>
      <c r="I100" s="24">
        <f>I55</f>
        <v>206.7811111111111</v>
      </c>
      <c r="J100" s="19"/>
    </row>
    <row r="101" spans="1:11" ht="12.75" customHeight="1" x14ac:dyDescent="0.3">
      <c r="A101" s="20" t="s">
        <v>56</v>
      </c>
      <c r="B101" s="275" t="s">
        <v>75</v>
      </c>
      <c r="C101" s="254"/>
      <c r="D101" s="254"/>
      <c r="E101" s="254"/>
      <c r="F101" s="254"/>
      <c r="G101" s="254"/>
      <c r="H101" s="255"/>
      <c r="I101" s="24">
        <f>I76</f>
        <v>760.95448888888882</v>
      </c>
      <c r="J101" s="19"/>
    </row>
    <row r="102" spans="1:11" ht="12.75" customHeight="1" x14ac:dyDescent="0.3">
      <c r="A102" s="20" t="s">
        <v>64</v>
      </c>
      <c r="B102" s="275" t="s">
        <v>76</v>
      </c>
      <c r="C102" s="254"/>
      <c r="D102" s="254"/>
      <c r="E102" s="254"/>
      <c r="F102" s="254"/>
      <c r="G102" s="254"/>
      <c r="H102" s="255"/>
      <c r="I102" s="24">
        <f>I91</f>
        <v>476.4658</v>
      </c>
      <c r="J102" s="19"/>
    </row>
    <row r="103" spans="1:11" ht="12.75" customHeight="1" x14ac:dyDescent="0.3">
      <c r="A103" s="276" t="s">
        <v>77</v>
      </c>
      <c r="B103" s="254"/>
      <c r="C103" s="254"/>
      <c r="D103" s="254"/>
      <c r="E103" s="254"/>
      <c r="F103" s="254"/>
      <c r="G103" s="254"/>
      <c r="H103" s="255"/>
      <c r="I103" s="43">
        <f>SUM(I100:I102)</f>
        <v>1444.2013999999999</v>
      </c>
      <c r="J103" s="19"/>
      <c r="K103" s="44"/>
    </row>
    <row r="104" spans="1:11" ht="12.75" customHeight="1" x14ac:dyDescent="0.3">
      <c r="A104" s="285"/>
      <c r="B104" s="286"/>
      <c r="C104" s="286"/>
      <c r="D104" s="286"/>
      <c r="E104" s="286"/>
      <c r="F104" s="286"/>
      <c r="G104" s="286"/>
      <c r="H104" s="286"/>
      <c r="I104" s="287"/>
      <c r="J104" s="19"/>
    </row>
    <row r="105" spans="1:11" ht="12.75" customHeight="1" x14ac:dyDescent="0.3">
      <c r="A105" s="269" t="s">
        <v>78</v>
      </c>
      <c r="B105" s="254"/>
      <c r="C105" s="254"/>
      <c r="D105" s="254"/>
      <c r="E105" s="254"/>
      <c r="F105" s="254"/>
      <c r="G105" s="254"/>
      <c r="H105" s="254"/>
      <c r="I105" s="255"/>
      <c r="J105" s="19"/>
    </row>
    <row r="106" spans="1:11" ht="12.75" customHeight="1" x14ac:dyDescent="0.3">
      <c r="A106" s="20">
        <v>3</v>
      </c>
      <c r="B106" s="273" t="s">
        <v>79</v>
      </c>
      <c r="C106" s="254"/>
      <c r="D106" s="254"/>
      <c r="E106" s="254"/>
      <c r="F106" s="254"/>
      <c r="G106" s="255"/>
      <c r="H106" s="20" t="s">
        <v>34</v>
      </c>
      <c r="I106" s="20" t="s">
        <v>35</v>
      </c>
      <c r="J106" s="19"/>
    </row>
    <row r="107" spans="1:11" ht="12.75" customHeight="1" x14ac:dyDescent="0.3">
      <c r="A107" s="20" t="s">
        <v>4</v>
      </c>
      <c r="B107" s="250" t="s">
        <v>346</v>
      </c>
      <c r="C107" s="281"/>
      <c r="D107" s="281"/>
      <c r="E107" s="281"/>
      <c r="F107" s="281"/>
      <c r="G107" s="282"/>
      <c r="H107" s="23">
        <f>0.05*1/12</f>
        <v>4.1666666666666666E-3</v>
      </c>
      <c r="I107" s="24">
        <f>I45*H107</f>
        <v>7.7542916666666661</v>
      </c>
      <c r="J107" s="37" t="s">
        <v>358</v>
      </c>
      <c r="K107" s="247"/>
    </row>
    <row r="108" spans="1:11" ht="12.75" customHeight="1" x14ac:dyDescent="0.3">
      <c r="A108" s="20" t="s">
        <v>7</v>
      </c>
      <c r="B108" s="280" t="s">
        <v>319</v>
      </c>
      <c r="C108" s="254"/>
      <c r="D108" s="254"/>
      <c r="E108" s="254"/>
      <c r="F108" s="254"/>
      <c r="G108" s="255"/>
      <c r="H108" s="23">
        <v>0.08</v>
      </c>
      <c r="I108" s="24">
        <f>I107*0.08</f>
        <v>0.62034333333333336</v>
      </c>
      <c r="J108" s="19" t="s">
        <v>345</v>
      </c>
    </row>
    <row r="109" spans="1:11" ht="12.75" customHeight="1" x14ac:dyDescent="0.3">
      <c r="A109" s="20" t="s">
        <v>9</v>
      </c>
      <c r="B109" s="250" t="s">
        <v>348</v>
      </c>
      <c r="C109" s="251"/>
      <c r="D109" s="251"/>
      <c r="E109" s="251"/>
      <c r="F109" s="251"/>
      <c r="G109" s="252"/>
      <c r="H109" s="23">
        <f>0.02*1/12</f>
        <v>1.6666666666666668E-3</v>
      </c>
      <c r="I109" s="24">
        <f>H109*I45</f>
        <v>3.1017166666666669</v>
      </c>
      <c r="J109" s="37" t="s">
        <v>354</v>
      </c>
    </row>
    <row r="110" spans="1:11" ht="12.75" customHeight="1" x14ac:dyDescent="0.3">
      <c r="A110" s="20" t="s">
        <v>11</v>
      </c>
      <c r="B110" s="250" t="s">
        <v>339</v>
      </c>
      <c r="C110" s="281"/>
      <c r="D110" s="281"/>
      <c r="E110" s="281"/>
      <c r="F110" s="281"/>
      <c r="G110" s="282"/>
      <c r="H110" s="45">
        <f>7/30/12</f>
        <v>1.9444444444444445E-2</v>
      </c>
      <c r="I110" s="24">
        <f>I45*H110</f>
        <v>36.186694444444441</v>
      </c>
      <c r="J110" s="37" t="s">
        <v>356</v>
      </c>
    </row>
    <row r="111" spans="1:11" ht="12.75" customHeight="1" x14ac:dyDescent="0.3">
      <c r="A111" s="20" t="s">
        <v>40</v>
      </c>
      <c r="B111" s="270" t="s">
        <v>80</v>
      </c>
      <c r="C111" s="254"/>
      <c r="D111" s="254"/>
      <c r="E111" s="254"/>
      <c r="F111" s="254"/>
      <c r="G111" s="255"/>
      <c r="H111" s="30">
        <f>H76</f>
        <v>0.36800000000000005</v>
      </c>
      <c r="I111" s="24">
        <f>I110*H111</f>
        <v>13.316703555555556</v>
      </c>
      <c r="J111" s="19"/>
    </row>
    <row r="112" spans="1:11" ht="24" customHeight="1" x14ac:dyDescent="0.3">
      <c r="A112" s="20" t="s">
        <v>42</v>
      </c>
      <c r="B112" s="270" t="s">
        <v>347</v>
      </c>
      <c r="C112" s="254"/>
      <c r="D112" s="254"/>
      <c r="E112" s="254"/>
      <c r="F112" s="254"/>
      <c r="G112" s="255"/>
      <c r="H112" s="45">
        <f>0.08*0.4*(1+1/12+1/3/12)</f>
        <v>3.5555555555555549E-2</v>
      </c>
      <c r="I112" s="24">
        <f>H112*I45</f>
        <v>66.169955555555546</v>
      </c>
      <c r="J112" s="19" t="s">
        <v>357</v>
      </c>
      <c r="K112" s="44"/>
    </row>
    <row r="113" spans="1:10" ht="12.75" customHeight="1" x14ac:dyDescent="0.3">
      <c r="A113" s="276" t="s">
        <v>81</v>
      </c>
      <c r="B113" s="254"/>
      <c r="C113" s="254"/>
      <c r="D113" s="254"/>
      <c r="E113" s="254"/>
      <c r="F113" s="254"/>
      <c r="G113" s="255"/>
      <c r="H113" s="31"/>
      <c r="I113" s="43">
        <f>SUM(I107:I112)</f>
        <v>127.14970522222221</v>
      </c>
      <c r="J113" s="19"/>
    </row>
    <row r="114" spans="1:10" ht="12.75" customHeight="1" x14ac:dyDescent="0.3">
      <c r="A114" s="273"/>
      <c r="B114" s="254"/>
      <c r="C114" s="254"/>
      <c r="D114" s="254"/>
      <c r="E114" s="254"/>
      <c r="F114" s="254"/>
      <c r="G114" s="254"/>
      <c r="H114" s="254"/>
      <c r="I114" s="254"/>
      <c r="J114" s="19"/>
    </row>
    <row r="115" spans="1:10" ht="12.75" customHeight="1" x14ac:dyDescent="0.3">
      <c r="A115" s="269" t="s">
        <v>82</v>
      </c>
      <c r="B115" s="254"/>
      <c r="C115" s="254"/>
      <c r="D115" s="254"/>
      <c r="E115" s="254"/>
      <c r="F115" s="254"/>
      <c r="G115" s="254"/>
      <c r="H115" s="254"/>
      <c r="I115" s="255"/>
      <c r="J115" s="19"/>
    </row>
    <row r="116" spans="1:10" ht="12.75" customHeight="1" x14ac:dyDescent="0.3">
      <c r="A116" s="26"/>
      <c r="B116" s="26"/>
      <c r="C116" s="26"/>
      <c r="D116" s="26"/>
      <c r="E116" s="26"/>
      <c r="F116" s="26"/>
      <c r="G116" s="26"/>
      <c r="H116" s="26"/>
      <c r="I116" s="26"/>
      <c r="J116" s="19"/>
    </row>
    <row r="117" spans="1:10" ht="12.75" customHeight="1" x14ac:dyDescent="0.3">
      <c r="A117" s="10" t="s">
        <v>83</v>
      </c>
      <c r="B117" s="26"/>
      <c r="C117" s="26"/>
      <c r="D117" s="26"/>
      <c r="E117" s="26"/>
      <c r="F117" s="26"/>
      <c r="G117" s="26"/>
      <c r="H117" s="26"/>
      <c r="I117" s="26"/>
      <c r="J117" s="19"/>
    </row>
    <row r="118" spans="1:10" ht="12.75" customHeight="1" x14ac:dyDescent="0.3">
      <c r="A118" s="10" t="s">
        <v>84</v>
      </c>
      <c r="B118" s="26"/>
      <c r="C118" s="26"/>
      <c r="D118" s="26"/>
      <c r="E118" s="26"/>
      <c r="F118" s="26"/>
      <c r="G118" s="26"/>
      <c r="H118" s="26"/>
      <c r="I118" s="26"/>
      <c r="J118" s="19"/>
    </row>
    <row r="119" spans="1:10" ht="12.75" customHeight="1" x14ac:dyDescent="0.3">
      <c r="A119" s="10" t="s">
        <v>359</v>
      </c>
      <c r="B119" s="26"/>
      <c r="C119" s="26"/>
      <c r="D119" s="26"/>
      <c r="E119" s="26"/>
      <c r="F119" s="26"/>
      <c r="G119" s="26"/>
      <c r="H119" s="26"/>
      <c r="I119" s="26"/>
      <c r="J119" s="19"/>
    </row>
    <row r="120" spans="1:10" ht="12.75" customHeight="1" x14ac:dyDescent="0.3">
      <c r="A120" s="10"/>
      <c r="B120" s="26"/>
      <c r="C120" s="26"/>
      <c r="D120" s="26"/>
      <c r="E120" s="26"/>
      <c r="F120" s="26"/>
      <c r="G120" s="26"/>
      <c r="H120" s="26"/>
      <c r="I120" s="26"/>
      <c r="J120" s="19"/>
    </row>
    <row r="121" spans="1:10" ht="12.75" customHeight="1" x14ac:dyDescent="0.3">
      <c r="A121" s="26"/>
      <c r="B121" s="26"/>
      <c r="C121" s="26"/>
      <c r="D121" s="26"/>
      <c r="E121" s="26"/>
      <c r="F121" s="26"/>
      <c r="G121" s="26"/>
      <c r="H121" s="26"/>
      <c r="I121" s="26"/>
      <c r="J121" s="19"/>
    </row>
    <row r="122" spans="1:10" ht="12.75" customHeight="1" x14ac:dyDescent="0.3">
      <c r="A122" s="35" t="s">
        <v>85</v>
      </c>
      <c r="B122" s="269" t="s">
        <v>86</v>
      </c>
      <c r="C122" s="254"/>
      <c r="D122" s="254"/>
      <c r="E122" s="254"/>
      <c r="F122" s="254"/>
      <c r="G122" s="255"/>
      <c r="H122" s="36" t="s">
        <v>34</v>
      </c>
      <c r="I122" s="36" t="s">
        <v>35</v>
      </c>
      <c r="J122" s="44"/>
    </row>
    <row r="123" spans="1:10" ht="12.75" customHeight="1" x14ac:dyDescent="0.3">
      <c r="A123" s="20" t="s">
        <v>4</v>
      </c>
      <c r="B123" s="280" t="s">
        <v>340</v>
      </c>
      <c r="C123" s="254"/>
      <c r="D123" s="254"/>
      <c r="E123" s="254"/>
      <c r="F123" s="254"/>
      <c r="G123" s="255"/>
      <c r="H123" s="23"/>
      <c r="I123" s="24">
        <f>Mód4!E28</f>
        <v>173.93426535549997</v>
      </c>
      <c r="J123" s="19" t="s">
        <v>351</v>
      </c>
    </row>
    <row r="124" spans="1:10" ht="12.75" customHeight="1" x14ac:dyDescent="0.3">
      <c r="A124" s="20" t="s">
        <v>7</v>
      </c>
      <c r="B124" s="250" t="s">
        <v>341</v>
      </c>
      <c r="C124" s="281"/>
      <c r="D124" s="281"/>
      <c r="E124" s="281"/>
      <c r="F124" s="281"/>
      <c r="G124" s="282"/>
      <c r="H124" s="23"/>
      <c r="I124" s="24">
        <f>Mód4!E30</f>
        <v>40.254302437925297</v>
      </c>
      <c r="J124" s="37" t="s">
        <v>353</v>
      </c>
    </row>
    <row r="125" spans="1:10" ht="12.75" customHeight="1" x14ac:dyDescent="0.3">
      <c r="A125" s="20" t="s">
        <v>9</v>
      </c>
      <c r="B125" s="250" t="s">
        <v>342</v>
      </c>
      <c r="C125" s="281"/>
      <c r="D125" s="281"/>
      <c r="E125" s="281"/>
      <c r="F125" s="281"/>
      <c r="G125" s="282"/>
      <c r="H125" s="23"/>
      <c r="I125" s="24">
        <f>Mód4!E32</f>
        <v>1.6493196957024381</v>
      </c>
      <c r="J125" s="37" t="s">
        <v>353</v>
      </c>
    </row>
    <row r="126" spans="1:10" ht="12.75" customHeight="1" x14ac:dyDescent="0.3">
      <c r="A126" s="20" t="s">
        <v>11</v>
      </c>
      <c r="B126" s="250" t="s">
        <v>343</v>
      </c>
      <c r="C126" s="281"/>
      <c r="D126" s="281"/>
      <c r="E126" s="281"/>
      <c r="F126" s="281"/>
      <c r="G126" s="282"/>
      <c r="H126" s="23"/>
      <c r="I126" s="24">
        <f>Mód4!E34</f>
        <v>7.9773555036503998</v>
      </c>
      <c r="J126" s="37" t="s">
        <v>353</v>
      </c>
    </row>
    <row r="127" spans="1:10" ht="12.75" customHeight="1" x14ac:dyDescent="0.3">
      <c r="A127" s="20" t="s">
        <v>40</v>
      </c>
      <c r="B127" s="250" t="s">
        <v>344</v>
      </c>
      <c r="C127" s="281"/>
      <c r="D127" s="281"/>
      <c r="E127" s="281"/>
      <c r="F127" s="281"/>
      <c r="G127" s="282"/>
      <c r="H127" s="23"/>
      <c r="I127" s="24">
        <f>Mód4!E36</f>
        <v>20.44347041949046</v>
      </c>
      <c r="J127" s="37" t="s">
        <v>353</v>
      </c>
    </row>
    <row r="128" spans="1:10" ht="12.75" customHeight="1" x14ac:dyDescent="0.3">
      <c r="A128" s="20" t="s">
        <v>42</v>
      </c>
      <c r="B128" s="250" t="s">
        <v>87</v>
      </c>
      <c r="C128" s="281"/>
      <c r="D128" s="281"/>
      <c r="E128" s="281"/>
      <c r="F128" s="281"/>
      <c r="G128" s="282"/>
      <c r="H128" s="23"/>
      <c r="I128" s="24">
        <f>$I$45*H128</f>
        <v>0</v>
      </c>
      <c r="J128" s="37" t="s">
        <v>353</v>
      </c>
    </row>
    <row r="129" spans="1:10" ht="12.75" customHeight="1" x14ac:dyDescent="0.3">
      <c r="A129" s="269" t="s">
        <v>88</v>
      </c>
      <c r="B129" s="254"/>
      <c r="C129" s="254"/>
      <c r="D129" s="254"/>
      <c r="E129" s="254"/>
      <c r="F129" s="254"/>
      <c r="G129" s="255"/>
      <c r="H129" s="31"/>
      <c r="I129" s="32">
        <f>SUM(I123:I128)</f>
        <v>244.25871341226858</v>
      </c>
      <c r="J129" s="19"/>
    </row>
    <row r="130" spans="1:10" ht="12.75" customHeight="1" x14ac:dyDescent="0.3">
      <c r="A130" s="26"/>
      <c r="B130" s="26"/>
      <c r="C130" s="26"/>
      <c r="D130" s="26"/>
      <c r="E130" s="26"/>
      <c r="F130" s="26"/>
      <c r="G130" s="26"/>
      <c r="H130" s="26"/>
      <c r="I130" s="26"/>
      <c r="J130" s="19"/>
    </row>
    <row r="131" spans="1:10" ht="12.75" customHeight="1" x14ac:dyDescent="0.3">
      <c r="A131" s="35" t="s">
        <v>89</v>
      </c>
      <c r="B131" s="269" t="s">
        <v>90</v>
      </c>
      <c r="C131" s="254"/>
      <c r="D131" s="254"/>
      <c r="E131" s="254"/>
      <c r="F131" s="254"/>
      <c r="G131" s="255"/>
      <c r="H131" s="36" t="s">
        <v>34</v>
      </c>
      <c r="I131" s="36" t="s">
        <v>35</v>
      </c>
      <c r="J131" s="19"/>
    </row>
    <row r="132" spans="1:10" ht="12.75" customHeight="1" x14ac:dyDescent="0.3">
      <c r="A132" s="20" t="s">
        <v>4</v>
      </c>
      <c r="B132" s="270" t="s">
        <v>91</v>
      </c>
      <c r="C132" s="254"/>
      <c r="D132" s="254"/>
      <c r="E132" s="254"/>
      <c r="F132" s="254"/>
      <c r="G132" s="255"/>
      <c r="H132" s="23">
        <v>0</v>
      </c>
      <c r="I132" s="24">
        <v>0</v>
      </c>
      <c r="J132" s="19"/>
    </row>
    <row r="133" spans="1:10" ht="12.75" customHeight="1" x14ac:dyDescent="0.3">
      <c r="A133" s="269" t="s">
        <v>92</v>
      </c>
      <c r="B133" s="254"/>
      <c r="C133" s="254"/>
      <c r="D133" s="254"/>
      <c r="E133" s="254"/>
      <c r="F133" s="254"/>
      <c r="G133" s="255"/>
      <c r="H133" s="31">
        <f>TRUNC(SUM(H132),4)</f>
        <v>0</v>
      </c>
      <c r="I133" s="32">
        <f>SUM(I132)</f>
        <v>0</v>
      </c>
      <c r="J133" s="19"/>
    </row>
    <row r="134" spans="1:10" ht="12.75" customHeight="1" x14ac:dyDescent="0.3">
      <c r="A134" s="46"/>
      <c r="B134" s="34"/>
      <c r="C134" s="34"/>
      <c r="D134" s="34"/>
      <c r="E134" s="34"/>
      <c r="F134" s="34"/>
      <c r="G134" s="34"/>
      <c r="H134" s="34"/>
      <c r="I134" s="34"/>
      <c r="J134" s="19"/>
    </row>
    <row r="135" spans="1:10" ht="12.75" customHeight="1" x14ac:dyDescent="0.3">
      <c r="A135" s="269" t="s">
        <v>93</v>
      </c>
      <c r="B135" s="254"/>
      <c r="C135" s="254"/>
      <c r="D135" s="254"/>
      <c r="E135" s="254"/>
      <c r="F135" s="254"/>
      <c r="G135" s="254"/>
      <c r="H135" s="254"/>
      <c r="I135" s="255"/>
      <c r="J135" s="19"/>
    </row>
    <row r="136" spans="1:10" ht="12.75" customHeight="1" x14ac:dyDescent="0.3">
      <c r="A136" s="28">
        <v>4</v>
      </c>
      <c r="B136" s="288" t="s">
        <v>94</v>
      </c>
      <c r="C136" s="254"/>
      <c r="D136" s="254"/>
      <c r="E136" s="254"/>
      <c r="F136" s="254"/>
      <c r="G136" s="255"/>
      <c r="H136" s="47"/>
      <c r="I136" s="20" t="s">
        <v>35</v>
      </c>
      <c r="J136" s="19"/>
    </row>
    <row r="137" spans="1:10" ht="12.75" customHeight="1" x14ac:dyDescent="0.3">
      <c r="A137" s="20" t="s">
        <v>85</v>
      </c>
      <c r="B137" s="275" t="s">
        <v>95</v>
      </c>
      <c r="C137" s="254"/>
      <c r="D137" s="254"/>
      <c r="E137" s="254"/>
      <c r="F137" s="254"/>
      <c r="G137" s="255"/>
      <c r="H137" s="21"/>
      <c r="I137" s="24">
        <f>I129</f>
        <v>244.25871341226858</v>
      </c>
      <c r="J137" s="19"/>
    </row>
    <row r="138" spans="1:10" ht="12.75" customHeight="1" x14ac:dyDescent="0.3">
      <c r="A138" s="20" t="s">
        <v>89</v>
      </c>
      <c r="B138" s="275" t="s">
        <v>96</v>
      </c>
      <c r="C138" s="254"/>
      <c r="D138" s="254"/>
      <c r="E138" s="254"/>
      <c r="F138" s="254"/>
      <c r="G138" s="255"/>
      <c r="H138" s="21"/>
      <c r="I138" s="24">
        <f>I133</f>
        <v>0</v>
      </c>
      <c r="J138" s="19"/>
    </row>
    <row r="139" spans="1:10" ht="12.75" customHeight="1" x14ac:dyDescent="0.3">
      <c r="A139" s="276" t="s">
        <v>97</v>
      </c>
      <c r="B139" s="254"/>
      <c r="C139" s="254"/>
      <c r="D139" s="254"/>
      <c r="E139" s="254"/>
      <c r="F139" s="254"/>
      <c r="G139" s="254"/>
      <c r="H139" s="255"/>
      <c r="I139" s="43">
        <f>SUM(I137:I138)</f>
        <v>244.25871341226858</v>
      </c>
      <c r="J139" s="19"/>
    </row>
    <row r="140" spans="1:10" ht="12.75" customHeight="1" x14ac:dyDescent="0.3">
      <c r="A140" s="285"/>
      <c r="B140" s="286"/>
      <c r="C140" s="286"/>
      <c r="D140" s="286"/>
      <c r="E140" s="286"/>
      <c r="F140" s="286"/>
      <c r="G140" s="286"/>
      <c r="H140" s="286"/>
      <c r="I140" s="287"/>
      <c r="J140" s="19"/>
    </row>
    <row r="141" spans="1:10" ht="12.75" customHeight="1" x14ac:dyDescent="0.3">
      <c r="A141" s="269" t="s">
        <v>98</v>
      </c>
      <c r="B141" s="254"/>
      <c r="C141" s="254"/>
      <c r="D141" s="254"/>
      <c r="E141" s="254"/>
      <c r="F141" s="254"/>
      <c r="G141" s="254"/>
      <c r="H141" s="254"/>
      <c r="I141" s="255"/>
      <c r="J141" s="19"/>
    </row>
    <row r="142" spans="1:10" ht="12.75" customHeight="1" x14ac:dyDescent="0.3">
      <c r="A142" s="20">
        <v>5</v>
      </c>
      <c r="B142" s="273" t="s">
        <v>99</v>
      </c>
      <c r="C142" s="254"/>
      <c r="D142" s="254"/>
      <c r="E142" s="254"/>
      <c r="F142" s="254"/>
      <c r="G142" s="255"/>
      <c r="H142" s="20"/>
      <c r="I142" s="20" t="s">
        <v>35</v>
      </c>
      <c r="J142" s="19"/>
    </row>
    <row r="143" spans="1:10" ht="12.75" customHeight="1" x14ac:dyDescent="0.3">
      <c r="A143" s="20" t="s">
        <v>4</v>
      </c>
      <c r="B143" s="289" t="s">
        <v>100</v>
      </c>
      <c r="C143" s="254"/>
      <c r="D143" s="254"/>
      <c r="E143" s="254"/>
      <c r="F143" s="254"/>
      <c r="G143" s="255"/>
      <c r="H143" s="4" t="s">
        <v>66</v>
      </c>
      <c r="I143" s="24">
        <f>Uniform!J24</f>
        <v>50.991666666666667</v>
      </c>
      <c r="J143" s="19"/>
    </row>
    <row r="144" spans="1:10" ht="12.75" customHeight="1" x14ac:dyDescent="0.3">
      <c r="A144" s="20" t="s">
        <v>7</v>
      </c>
      <c r="B144" s="289" t="s">
        <v>101</v>
      </c>
      <c r="C144" s="254"/>
      <c r="D144" s="254"/>
      <c r="E144" s="254"/>
      <c r="F144" s="254"/>
      <c r="G144" s="255"/>
      <c r="H144" s="4" t="s">
        <v>66</v>
      </c>
      <c r="I144" s="24">
        <f>Materiais!K70</f>
        <v>0</v>
      </c>
      <c r="J144" s="19"/>
    </row>
    <row r="145" spans="1:26" ht="12.75" customHeight="1" x14ac:dyDescent="0.3">
      <c r="A145" s="48" t="s">
        <v>9</v>
      </c>
      <c r="B145" s="289" t="s">
        <v>102</v>
      </c>
      <c r="C145" s="254"/>
      <c r="D145" s="254"/>
      <c r="E145" s="254"/>
      <c r="F145" s="254"/>
      <c r="G145" s="255"/>
      <c r="H145" s="4" t="s">
        <v>66</v>
      </c>
      <c r="I145" s="24">
        <f>'Eqp&amp;EPIs'!K28</f>
        <v>0</v>
      </c>
      <c r="J145" s="19"/>
    </row>
    <row r="146" spans="1:26" ht="12.75" customHeight="1" x14ac:dyDescent="0.3">
      <c r="A146" s="48" t="s">
        <v>11</v>
      </c>
      <c r="B146" s="290" t="s">
        <v>369</v>
      </c>
      <c r="C146" s="281"/>
      <c r="D146" s="281"/>
      <c r="E146" s="281"/>
      <c r="F146" s="281"/>
      <c r="G146" s="282"/>
      <c r="H146" s="4" t="s">
        <v>66</v>
      </c>
      <c r="I146" s="24">
        <f>0/12</f>
        <v>0</v>
      </c>
      <c r="J146" s="37" t="s">
        <v>370</v>
      </c>
    </row>
    <row r="147" spans="1:26" ht="12.75" customHeight="1" x14ac:dyDescent="0.3">
      <c r="A147" s="249" t="s">
        <v>40</v>
      </c>
      <c r="B147" s="250" t="s">
        <v>375</v>
      </c>
      <c r="C147" s="251"/>
      <c r="D147" s="251"/>
      <c r="E147" s="251"/>
      <c r="F147" s="251"/>
      <c r="G147" s="252"/>
      <c r="H147" s="4"/>
      <c r="I147" s="24">
        <v>0</v>
      </c>
      <c r="J147" s="19" t="s">
        <v>372</v>
      </c>
    </row>
    <row r="148" spans="1:26" ht="12.75" customHeight="1" x14ac:dyDescent="0.3">
      <c r="A148" s="249" t="s">
        <v>42</v>
      </c>
      <c r="B148" s="253" t="s">
        <v>371</v>
      </c>
      <c r="C148" s="254"/>
      <c r="D148" s="254"/>
      <c r="E148" s="254"/>
      <c r="F148" s="254"/>
      <c r="G148" s="255"/>
      <c r="H148" s="4"/>
      <c r="I148" s="24">
        <v>0</v>
      </c>
      <c r="J148" s="19" t="s">
        <v>372</v>
      </c>
    </row>
    <row r="149" spans="1:26" ht="12.75" customHeight="1" x14ac:dyDescent="0.3">
      <c r="A149" s="276" t="s">
        <v>103</v>
      </c>
      <c r="B149" s="254"/>
      <c r="C149" s="254"/>
      <c r="D149" s="254"/>
      <c r="E149" s="254"/>
      <c r="F149" s="254"/>
      <c r="G149" s="255"/>
      <c r="H149" s="31" t="s">
        <v>66</v>
      </c>
      <c r="I149" s="43">
        <f>SUM(I143:I148)</f>
        <v>50.991666666666667</v>
      </c>
      <c r="J149" s="19"/>
    </row>
    <row r="150" spans="1:26" ht="12.75" customHeight="1" x14ac:dyDescent="0.25">
      <c r="A150" s="49"/>
      <c r="B150" s="49"/>
      <c r="C150" s="49"/>
      <c r="D150" s="49"/>
      <c r="E150" s="49"/>
      <c r="F150" s="49"/>
      <c r="G150" s="49"/>
      <c r="H150" s="49"/>
      <c r="I150" s="49"/>
      <c r="J150" s="19"/>
      <c r="K150" s="19"/>
      <c r="L150" s="19"/>
      <c r="M150" s="19"/>
      <c r="N150" s="19"/>
      <c r="O150" s="19"/>
      <c r="P150" s="19"/>
      <c r="Q150" s="19"/>
      <c r="R150" s="19"/>
      <c r="S150" s="19"/>
      <c r="T150" s="19"/>
      <c r="U150" s="19"/>
      <c r="V150" s="19"/>
      <c r="W150" s="19"/>
      <c r="X150" s="19"/>
      <c r="Y150" s="19"/>
      <c r="Z150" s="19"/>
    </row>
    <row r="151" spans="1:26" ht="12.75" customHeight="1" x14ac:dyDescent="0.3">
      <c r="A151" s="10" t="s">
        <v>104</v>
      </c>
      <c r="B151" s="26"/>
      <c r="C151" s="26"/>
      <c r="D151" s="26"/>
      <c r="E151" s="26"/>
      <c r="F151" s="26"/>
      <c r="G151" s="26"/>
      <c r="H151" s="26"/>
      <c r="I151" s="26"/>
      <c r="J151" s="19"/>
      <c r="K151" s="19"/>
      <c r="L151" s="19"/>
      <c r="M151" s="19"/>
      <c r="N151" s="19"/>
      <c r="O151" s="19"/>
      <c r="P151" s="19"/>
      <c r="Q151" s="19"/>
      <c r="R151" s="19"/>
      <c r="S151" s="19"/>
      <c r="T151" s="19"/>
      <c r="U151" s="19"/>
      <c r="V151" s="19"/>
      <c r="W151" s="19"/>
      <c r="X151" s="19"/>
      <c r="Y151" s="19"/>
      <c r="Z151" s="19"/>
    </row>
    <row r="152" spans="1:26" ht="12.75" customHeight="1" x14ac:dyDescent="0.3">
      <c r="A152" s="50"/>
      <c r="B152" s="26"/>
      <c r="C152" s="26"/>
      <c r="D152" s="26"/>
      <c r="E152" s="26"/>
      <c r="F152" s="26"/>
      <c r="G152" s="26"/>
      <c r="H152" s="26"/>
      <c r="I152" s="26"/>
      <c r="J152" s="19"/>
      <c r="K152" s="19"/>
      <c r="L152" s="19"/>
      <c r="M152" s="19"/>
      <c r="N152" s="19"/>
      <c r="O152" s="19"/>
      <c r="P152" s="19"/>
      <c r="Q152" s="19"/>
      <c r="R152" s="19"/>
      <c r="S152" s="19"/>
      <c r="T152" s="19"/>
      <c r="U152" s="19"/>
      <c r="V152" s="19"/>
      <c r="W152" s="19"/>
      <c r="X152" s="19"/>
      <c r="Y152" s="19"/>
      <c r="Z152" s="19"/>
    </row>
    <row r="153" spans="1:26" ht="12.75" customHeight="1" x14ac:dyDescent="0.3">
      <c r="A153" s="269" t="s">
        <v>105</v>
      </c>
      <c r="B153" s="254"/>
      <c r="C153" s="254"/>
      <c r="D153" s="254"/>
      <c r="E153" s="254"/>
      <c r="F153" s="254"/>
      <c r="G153" s="254"/>
      <c r="H153" s="254"/>
      <c r="I153" s="255"/>
      <c r="J153" s="19"/>
    </row>
    <row r="154" spans="1:26" ht="12.75" customHeight="1" x14ac:dyDescent="0.3">
      <c r="A154" s="20">
        <v>6</v>
      </c>
      <c r="B154" s="273" t="s">
        <v>106</v>
      </c>
      <c r="C154" s="254"/>
      <c r="D154" s="254"/>
      <c r="E154" s="254"/>
      <c r="F154" s="254"/>
      <c r="G154" s="255"/>
      <c r="H154" s="20" t="s">
        <v>34</v>
      </c>
      <c r="I154" s="20" t="s">
        <v>35</v>
      </c>
      <c r="J154" s="19"/>
    </row>
    <row r="155" spans="1:26" ht="12.75" customHeight="1" x14ac:dyDescent="0.3">
      <c r="A155" s="20" t="s">
        <v>4</v>
      </c>
      <c r="B155" s="270" t="s">
        <v>107</v>
      </c>
      <c r="C155" s="254"/>
      <c r="D155" s="254"/>
      <c r="E155" s="254"/>
      <c r="F155" s="254"/>
      <c r="G155" s="255"/>
      <c r="H155" s="51">
        <v>0.03</v>
      </c>
      <c r="I155" s="24">
        <f>H155*I173</f>
        <v>111.82894455903471</v>
      </c>
      <c r="J155" s="19"/>
    </row>
    <row r="156" spans="1:26" ht="12.75" customHeight="1" x14ac:dyDescent="0.3">
      <c r="A156" s="20" t="s">
        <v>7</v>
      </c>
      <c r="B156" s="270" t="s">
        <v>108</v>
      </c>
      <c r="C156" s="254"/>
      <c r="D156" s="254"/>
      <c r="E156" s="254"/>
      <c r="F156" s="254"/>
      <c r="G156" s="255"/>
      <c r="H156" s="51">
        <v>8.3000000000000004E-2</v>
      </c>
      <c r="I156" s="24">
        <f>H156*(I155+I173)</f>
        <v>318.67521567839594</v>
      </c>
      <c r="J156" s="19"/>
    </row>
    <row r="157" spans="1:26" ht="12.75" customHeight="1" x14ac:dyDescent="0.3">
      <c r="A157" s="20" t="s">
        <v>9</v>
      </c>
      <c r="B157" s="291" t="s">
        <v>109</v>
      </c>
      <c r="C157" s="254"/>
      <c r="D157" s="254"/>
      <c r="E157" s="254"/>
      <c r="F157" s="254"/>
      <c r="G157" s="255"/>
      <c r="H157" s="23"/>
      <c r="I157" s="52"/>
      <c r="J157" s="19"/>
    </row>
    <row r="158" spans="1:26" ht="12.75" customHeight="1" x14ac:dyDescent="0.3">
      <c r="A158" s="20" t="s">
        <v>110</v>
      </c>
      <c r="B158" s="270" t="s">
        <v>111</v>
      </c>
      <c r="C158" s="254"/>
      <c r="D158" s="254"/>
      <c r="E158" s="254"/>
      <c r="F158" s="254"/>
      <c r="G158" s="255"/>
      <c r="H158" s="51">
        <v>1.6500000000000001E-2</v>
      </c>
      <c r="I158" s="24">
        <f>H158*Mód6!I6</f>
        <v>80.010773354386828</v>
      </c>
      <c r="J158" s="19"/>
      <c r="K158" s="44"/>
    </row>
    <row r="159" spans="1:26" ht="12.75" customHeight="1" x14ac:dyDescent="0.3">
      <c r="A159" s="20" t="s">
        <v>112</v>
      </c>
      <c r="B159" s="270" t="s">
        <v>113</v>
      </c>
      <c r="C159" s="254"/>
      <c r="D159" s="254"/>
      <c r="E159" s="254"/>
      <c r="F159" s="254"/>
      <c r="G159" s="255"/>
      <c r="H159" s="51">
        <v>7.5999999999999998E-2</v>
      </c>
      <c r="I159" s="24">
        <f>H159*Mód6!I6</f>
        <v>368.53447120808477</v>
      </c>
      <c r="J159" s="19"/>
      <c r="K159" s="44"/>
    </row>
    <row r="160" spans="1:26" ht="12.75" customHeight="1" x14ac:dyDescent="0.3">
      <c r="A160" s="20" t="s">
        <v>114</v>
      </c>
      <c r="B160" s="270" t="s">
        <v>115</v>
      </c>
      <c r="C160" s="254"/>
      <c r="D160" s="254"/>
      <c r="E160" s="254"/>
      <c r="F160" s="254"/>
      <c r="G160" s="255"/>
      <c r="H160" s="51">
        <v>0.05</v>
      </c>
      <c r="I160" s="24">
        <f>H160*Mód6!I6</f>
        <v>242.45688895268736</v>
      </c>
      <c r="J160" s="19"/>
      <c r="K160" s="44"/>
    </row>
    <row r="161" spans="1:13" ht="12.75" customHeight="1" x14ac:dyDescent="0.3">
      <c r="A161" s="276" t="s">
        <v>116</v>
      </c>
      <c r="B161" s="254"/>
      <c r="C161" s="254"/>
      <c r="D161" s="254"/>
      <c r="E161" s="254"/>
      <c r="F161" s="254"/>
      <c r="G161" s="255"/>
      <c r="H161" s="53">
        <f t="shared" ref="H161:I161" si="3">SUM(H155:H160)</f>
        <v>0.2555</v>
      </c>
      <c r="I161" s="43">
        <f t="shared" si="3"/>
        <v>1121.5062937525897</v>
      </c>
      <c r="J161" s="19"/>
      <c r="K161" s="44"/>
      <c r="M161" s="44"/>
    </row>
    <row r="162" spans="1:13" ht="12.75" customHeight="1" x14ac:dyDescent="0.25">
      <c r="A162" s="1"/>
      <c r="B162" s="19"/>
      <c r="C162" s="19"/>
      <c r="D162" s="19"/>
      <c r="E162" s="19"/>
      <c r="F162" s="19"/>
      <c r="G162" s="19"/>
      <c r="H162" s="19"/>
      <c r="I162" s="19"/>
    </row>
    <row r="163" spans="1:13" ht="12.75" customHeight="1" x14ac:dyDescent="0.25">
      <c r="A163" s="10" t="s">
        <v>117</v>
      </c>
      <c r="B163" s="19"/>
      <c r="C163" s="19"/>
      <c r="D163" s="19"/>
      <c r="E163" s="19"/>
      <c r="F163" s="19"/>
      <c r="G163" s="19"/>
      <c r="H163" s="19"/>
      <c r="I163" s="19"/>
    </row>
    <row r="164" spans="1:13" ht="12.75" customHeight="1" x14ac:dyDescent="0.25">
      <c r="A164" s="10" t="s">
        <v>118</v>
      </c>
      <c r="B164" s="19"/>
      <c r="C164" s="19"/>
      <c r="D164" s="19"/>
      <c r="E164" s="19"/>
      <c r="F164" s="19"/>
      <c r="G164" s="19"/>
      <c r="H164" s="19"/>
      <c r="I164" s="19"/>
    </row>
    <row r="165" spans="1:13" ht="12.75" customHeight="1" x14ac:dyDescent="0.3">
      <c r="A165" s="1"/>
      <c r="B165" s="1"/>
      <c r="C165" s="1"/>
      <c r="D165" s="1"/>
      <c r="E165" s="1"/>
      <c r="F165" s="1"/>
      <c r="G165" s="1"/>
      <c r="H165" s="1"/>
      <c r="I165" s="27"/>
    </row>
    <row r="166" spans="1:13" ht="12.75" customHeight="1" x14ac:dyDescent="0.3">
      <c r="A166" s="269" t="s">
        <v>119</v>
      </c>
      <c r="B166" s="254"/>
      <c r="C166" s="254"/>
      <c r="D166" s="254"/>
      <c r="E166" s="254"/>
      <c r="F166" s="254"/>
      <c r="G166" s="254"/>
      <c r="H166" s="254"/>
      <c r="I166" s="255"/>
      <c r="K166" s="54"/>
    </row>
    <row r="167" spans="1:13" ht="12.75" customHeight="1" x14ac:dyDescent="0.3">
      <c r="A167" s="273" t="s">
        <v>120</v>
      </c>
      <c r="B167" s="254"/>
      <c r="C167" s="254"/>
      <c r="D167" s="254"/>
      <c r="E167" s="254"/>
      <c r="F167" s="254"/>
      <c r="G167" s="254"/>
      <c r="H167" s="255"/>
      <c r="I167" s="20" t="s">
        <v>35</v>
      </c>
    </row>
    <row r="168" spans="1:13" ht="12.75" customHeight="1" x14ac:dyDescent="0.25">
      <c r="A168" s="4" t="s">
        <v>4</v>
      </c>
      <c r="B168" s="270" t="str">
        <f>A37</f>
        <v>MÓDULO 1 - COMPOSIÇÃO DA REMUNERAÇÃO</v>
      </c>
      <c r="C168" s="254"/>
      <c r="D168" s="254"/>
      <c r="E168" s="254"/>
      <c r="F168" s="254"/>
      <c r="G168" s="254"/>
      <c r="H168" s="255"/>
      <c r="I168" s="24">
        <f>I45</f>
        <v>1861.03</v>
      </c>
    </row>
    <row r="169" spans="1:13" ht="12.75" customHeight="1" x14ac:dyDescent="0.25">
      <c r="A169" s="4" t="s">
        <v>7</v>
      </c>
      <c r="B169" s="270" t="str">
        <f>A50</f>
        <v>MÓDULO 2 – ENCARGOS E BENEFÍCIOS ANUAIS, MENSAIS E DIÁRIOS</v>
      </c>
      <c r="C169" s="254"/>
      <c r="D169" s="254"/>
      <c r="E169" s="254"/>
      <c r="F169" s="254"/>
      <c r="G169" s="254"/>
      <c r="H169" s="255"/>
      <c r="I169" s="24">
        <f>I103</f>
        <v>1444.2013999999999</v>
      </c>
    </row>
    <row r="170" spans="1:13" ht="12.75" customHeight="1" x14ac:dyDescent="0.3">
      <c r="A170" s="4" t="s">
        <v>9</v>
      </c>
      <c r="B170" s="270" t="str">
        <f>A105</f>
        <v>MÓDULO 3 – PROVISÃO PARA RESCISÃO</v>
      </c>
      <c r="C170" s="254"/>
      <c r="D170" s="254"/>
      <c r="E170" s="254"/>
      <c r="F170" s="254"/>
      <c r="G170" s="254"/>
      <c r="H170" s="255"/>
      <c r="I170" s="24">
        <f>I113</f>
        <v>127.14970522222221</v>
      </c>
      <c r="K170" s="54"/>
    </row>
    <row r="171" spans="1:13" ht="12.75" customHeight="1" x14ac:dyDescent="0.3">
      <c r="A171" s="4" t="s">
        <v>11</v>
      </c>
      <c r="B171" s="270" t="str">
        <f>A115</f>
        <v>MÓDULO 4 – CUSTO DE REPOSIÇÃO DO PROFISSIONAL AUSENTE</v>
      </c>
      <c r="C171" s="254"/>
      <c r="D171" s="254"/>
      <c r="E171" s="254"/>
      <c r="F171" s="254"/>
      <c r="G171" s="254"/>
      <c r="H171" s="255"/>
      <c r="I171" s="24">
        <f>I139</f>
        <v>244.25871341226858</v>
      </c>
      <c r="K171" s="54"/>
    </row>
    <row r="172" spans="1:13" ht="12.75" customHeight="1" x14ac:dyDescent="0.25">
      <c r="A172" s="4" t="s">
        <v>40</v>
      </c>
      <c r="B172" s="270" t="str">
        <f>A141</f>
        <v>MÓDULO 5 – INSUMOS DIVERSOS</v>
      </c>
      <c r="C172" s="254"/>
      <c r="D172" s="254"/>
      <c r="E172" s="254"/>
      <c r="F172" s="254"/>
      <c r="G172" s="254"/>
      <c r="H172" s="255"/>
      <c r="I172" s="24">
        <f>I149</f>
        <v>50.991666666666667</v>
      </c>
    </row>
    <row r="173" spans="1:13" ht="12.75" customHeight="1" x14ac:dyDescent="0.3">
      <c r="A173" s="20"/>
      <c r="B173" s="273" t="s">
        <v>121</v>
      </c>
      <c r="C173" s="254"/>
      <c r="D173" s="254"/>
      <c r="E173" s="254"/>
      <c r="F173" s="254"/>
      <c r="G173" s="254"/>
      <c r="H173" s="255"/>
      <c r="I173" s="55">
        <f>SUM(I168:I172)</f>
        <v>3727.6314853011572</v>
      </c>
      <c r="K173" s="44"/>
    </row>
    <row r="174" spans="1:13" ht="12.75" customHeight="1" x14ac:dyDescent="0.25">
      <c r="A174" s="4" t="s">
        <v>42</v>
      </c>
      <c r="B174" s="270" t="str">
        <f>A153</f>
        <v>MÓDULO 6 – CUSTOS INDIRETOS, TRIBUTOS E LUCRO</v>
      </c>
      <c r="C174" s="254"/>
      <c r="D174" s="254"/>
      <c r="E174" s="254"/>
      <c r="F174" s="254"/>
      <c r="G174" s="254"/>
      <c r="H174" s="255"/>
      <c r="I174" s="24">
        <f>I161</f>
        <v>1121.5062937525897</v>
      </c>
    </row>
    <row r="175" spans="1:13" ht="12.75" customHeight="1" x14ac:dyDescent="0.3">
      <c r="A175" s="276" t="s">
        <v>122</v>
      </c>
      <c r="B175" s="254"/>
      <c r="C175" s="254"/>
      <c r="D175" s="254"/>
      <c r="E175" s="254"/>
      <c r="F175" s="254"/>
      <c r="G175" s="254"/>
      <c r="H175" s="255"/>
      <c r="I175" s="43">
        <f>TRUNC(SUM(I173:I174),2)</f>
        <v>4849.13</v>
      </c>
    </row>
    <row r="176" spans="1:13" ht="12.75" customHeight="1" x14ac:dyDescent="0.3">
      <c r="A176" s="26"/>
      <c r="B176" s="26"/>
      <c r="C176" s="26"/>
      <c r="D176" s="26"/>
      <c r="E176" s="26"/>
      <c r="F176" s="26"/>
      <c r="G176" s="26"/>
      <c r="H176" s="26"/>
      <c r="I176" s="27"/>
    </row>
    <row r="177" spans="1:9" ht="12.75" customHeight="1" x14ac:dyDescent="0.25">
      <c r="A177" s="279" t="s">
        <v>123</v>
      </c>
      <c r="B177" s="254"/>
      <c r="C177" s="254"/>
      <c r="D177" s="254"/>
      <c r="E177" s="254"/>
      <c r="F177" s="254"/>
      <c r="G177" s="254"/>
      <c r="H177" s="254"/>
      <c r="I177" s="255"/>
    </row>
    <row r="178" spans="1:9" ht="12.75" hidden="1" customHeight="1" x14ac:dyDescent="0.3">
      <c r="A178" s="1"/>
      <c r="B178" s="292" t="s">
        <v>124</v>
      </c>
      <c r="C178" s="293"/>
      <c r="D178" s="293"/>
      <c r="E178" s="293"/>
      <c r="F178" s="293"/>
      <c r="G178" s="293"/>
      <c r="H178" s="26"/>
      <c r="I178" s="26"/>
    </row>
    <row r="179" spans="1:9" ht="40.5" hidden="1" customHeight="1" x14ac:dyDescent="0.3">
      <c r="A179" s="294" t="s">
        <v>125</v>
      </c>
      <c r="B179" s="267"/>
      <c r="C179" s="294" t="s">
        <v>126</v>
      </c>
      <c r="D179" s="267"/>
      <c r="E179" s="294" t="s">
        <v>127</v>
      </c>
      <c r="F179" s="267"/>
      <c r="G179" s="56" t="s">
        <v>128</v>
      </c>
      <c r="H179" s="57" t="s">
        <v>129</v>
      </c>
      <c r="I179" s="58" t="s">
        <v>35</v>
      </c>
    </row>
    <row r="180" spans="1:9" ht="12.75" hidden="1" customHeight="1" x14ac:dyDescent="0.25">
      <c r="A180" s="299" t="s">
        <v>130</v>
      </c>
      <c r="B180" s="300"/>
      <c r="C180" s="295" t="s">
        <v>131</v>
      </c>
      <c r="D180" s="296"/>
      <c r="E180" s="297"/>
      <c r="F180" s="298"/>
      <c r="G180" s="59" t="s">
        <v>131</v>
      </c>
      <c r="H180" s="60"/>
      <c r="I180" s="61">
        <v>0</v>
      </c>
    </row>
    <row r="181" spans="1:9" ht="12.75" hidden="1" customHeight="1" x14ac:dyDescent="0.25">
      <c r="A181" s="301" t="s">
        <v>132</v>
      </c>
      <c r="B181" s="255"/>
      <c r="C181" s="302" t="s">
        <v>131</v>
      </c>
      <c r="D181" s="298"/>
      <c r="E181" s="303"/>
      <c r="F181" s="304"/>
      <c r="G181" s="62" t="s">
        <v>131</v>
      </c>
      <c r="H181" s="63"/>
      <c r="I181" s="64">
        <v>0</v>
      </c>
    </row>
    <row r="182" spans="1:9" ht="12.75" hidden="1" customHeight="1" x14ac:dyDescent="0.25">
      <c r="A182" s="301" t="s">
        <v>133</v>
      </c>
      <c r="B182" s="255"/>
      <c r="C182" s="302" t="s">
        <v>131</v>
      </c>
      <c r="D182" s="298"/>
      <c r="E182" s="303"/>
      <c r="F182" s="304"/>
      <c r="G182" s="62" t="s">
        <v>131</v>
      </c>
      <c r="H182" s="63"/>
      <c r="I182" s="64">
        <v>0</v>
      </c>
    </row>
    <row r="183" spans="1:9" ht="12.75" hidden="1" customHeight="1" x14ac:dyDescent="0.25">
      <c r="A183" s="301" t="s">
        <v>134</v>
      </c>
      <c r="B183" s="255"/>
      <c r="C183" s="302" t="s">
        <v>131</v>
      </c>
      <c r="D183" s="298"/>
      <c r="E183" s="303"/>
      <c r="F183" s="304"/>
      <c r="G183" s="62" t="s">
        <v>131</v>
      </c>
      <c r="H183" s="63"/>
      <c r="I183" s="64">
        <v>0</v>
      </c>
    </row>
    <row r="184" spans="1:9" ht="12.75" hidden="1" customHeight="1" x14ac:dyDescent="0.3">
      <c r="A184" s="305"/>
      <c r="B184" s="255"/>
      <c r="C184" s="303"/>
      <c r="D184" s="304"/>
      <c r="E184" s="303"/>
      <c r="F184" s="304"/>
      <c r="G184" s="65"/>
      <c r="H184" s="66"/>
      <c r="I184" s="64"/>
    </row>
    <row r="185" spans="1:9" ht="12.75" hidden="1" customHeight="1" x14ac:dyDescent="0.3">
      <c r="A185" s="306"/>
      <c r="B185" s="307"/>
      <c r="C185" s="308"/>
      <c r="D185" s="309"/>
      <c r="E185" s="308"/>
      <c r="F185" s="309"/>
      <c r="G185" s="67"/>
      <c r="H185" s="68"/>
      <c r="I185" s="69"/>
    </row>
    <row r="186" spans="1:9" ht="12.75" hidden="1" customHeight="1" x14ac:dyDescent="0.3">
      <c r="A186" s="310" t="s">
        <v>135</v>
      </c>
      <c r="B186" s="311"/>
      <c r="C186" s="311"/>
      <c r="D186" s="311"/>
      <c r="E186" s="311"/>
      <c r="F186" s="311"/>
      <c r="G186" s="311"/>
      <c r="H186" s="312"/>
      <c r="I186" s="70">
        <f>SUM(I184:I185)</f>
        <v>0</v>
      </c>
    </row>
    <row r="187" spans="1:9" ht="12.75" hidden="1" customHeight="1" x14ac:dyDescent="0.25"/>
    <row r="188" spans="1:9" ht="12.75" hidden="1" customHeight="1" x14ac:dyDescent="0.3">
      <c r="A188" s="1" t="s">
        <v>136</v>
      </c>
      <c r="B188" s="292" t="s">
        <v>137</v>
      </c>
      <c r="C188" s="293"/>
      <c r="D188" s="293"/>
      <c r="E188" s="293"/>
      <c r="F188" s="293"/>
      <c r="G188" s="293"/>
      <c r="H188" s="26"/>
      <c r="I188" s="26"/>
    </row>
    <row r="189" spans="1:9" ht="12.75" hidden="1" customHeight="1" x14ac:dyDescent="0.3">
      <c r="A189" s="313" t="s">
        <v>138</v>
      </c>
      <c r="B189" s="266"/>
      <c r="C189" s="266"/>
      <c r="D189" s="266"/>
      <c r="E189" s="266"/>
      <c r="F189" s="266"/>
      <c r="G189" s="266"/>
      <c r="H189" s="266"/>
      <c r="I189" s="267"/>
    </row>
    <row r="190" spans="1:9" ht="12.75" hidden="1" customHeight="1" x14ac:dyDescent="0.3">
      <c r="A190" s="71"/>
      <c r="B190" s="314" t="s">
        <v>139</v>
      </c>
      <c r="C190" s="266"/>
      <c r="D190" s="266"/>
      <c r="E190" s="266"/>
      <c r="F190" s="266"/>
      <c r="G190" s="266"/>
      <c r="H190" s="267"/>
      <c r="I190" s="58" t="s">
        <v>35</v>
      </c>
    </row>
    <row r="191" spans="1:9" ht="12.75" hidden="1" customHeight="1" x14ac:dyDescent="0.25">
      <c r="A191" s="72" t="s">
        <v>4</v>
      </c>
      <c r="B191" s="315" t="s">
        <v>140</v>
      </c>
      <c r="C191" s="316"/>
      <c r="D191" s="316"/>
      <c r="E191" s="316"/>
      <c r="F191" s="316"/>
      <c r="G191" s="316"/>
      <c r="H191" s="317"/>
      <c r="I191" s="73">
        <f>I158</f>
        <v>80.010773354386828</v>
      </c>
    </row>
    <row r="192" spans="1:9" ht="12.75" hidden="1" customHeight="1" x14ac:dyDescent="0.25">
      <c r="A192" s="74" t="s">
        <v>7</v>
      </c>
      <c r="B192" s="270" t="s">
        <v>141</v>
      </c>
      <c r="C192" s="254"/>
      <c r="D192" s="254"/>
      <c r="E192" s="254"/>
      <c r="F192" s="254"/>
      <c r="G192" s="254"/>
      <c r="H192" s="255"/>
      <c r="I192" s="75" t="e">
        <f>#REF!</f>
        <v>#REF!</v>
      </c>
    </row>
    <row r="193" spans="1:11" ht="12.75" hidden="1" customHeight="1" x14ac:dyDescent="0.25">
      <c r="A193" s="74" t="s">
        <v>9</v>
      </c>
      <c r="B193" s="327" t="s">
        <v>142</v>
      </c>
      <c r="C193" s="328"/>
      <c r="D193" s="328"/>
      <c r="E193" s="328"/>
      <c r="F193" s="328"/>
      <c r="G193" s="328"/>
      <c r="H193" s="307"/>
      <c r="I193" s="75">
        <f>I161</f>
        <v>1121.5062937525897</v>
      </c>
    </row>
    <row r="194" spans="1:11" ht="12.75" hidden="1" customHeight="1" x14ac:dyDescent="0.3">
      <c r="A194" s="329" t="s">
        <v>143</v>
      </c>
      <c r="B194" s="266"/>
      <c r="C194" s="266"/>
      <c r="D194" s="266"/>
      <c r="E194" s="266"/>
      <c r="F194" s="266"/>
      <c r="G194" s="266"/>
      <c r="H194" s="330"/>
      <c r="I194" s="70" t="e">
        <f>SUM(I191:I193)</f>
        <v>#REF!</v>
      </c>
    </row>
    <row r="195" spans="1:11" ht="12.75" hidden="1" customHeight="1" x14ac:dyDescent="0.3">
      <c r="A195" s="1" t="s">
        <v>144</v>
      </c>
      <c r="B195" s="76" t="s">
        <v>145</v>
      </c>
    </row>
    <row r="196" spans="1:11" ht="12.75" hidden="1" customHeight="1" x14ac:dyDescent="0.25"/>
    <row r="197" spans="1:11" ht="12.75" hidden="1" customHeight="1" x14ac:dyDescent="0.25"/>
    <row r="198" spans="1:11" ht="27.75" customHeight="1" x14ac:dyDescent="0.25">
      <c r="A198" s="331" t="s">
        <v>125</v>
      </c>
      <c r="B198" s="255"/>
      <c r="C198" s="332" t="s">
        <v>146</v>
      </c>
      <c r="D198" s="255"/>
      <c r="E198" s="332" t="s">
        <v>147</v>
      </c>
      <c r="F198" s="255"/>
      <c r="G198" s="77" t="s">
        <v>148</v>
      </c>
      <c r="H198" s="78" t="s">
        <v>149</v>
      </c>
      <c r="I198" s="78" t="s">
        <v>150</v>
      </c>
      <c r="K198" s="79"/>
    </row>
    <row r="199" spans="1:11" ht="30" customHeight="1" x14ac:dyDescent="0.25">
      <c r="A199" s="80" t="s">
        <v>151</v>
      </c>
      <c r="B199" s="81" t="str">
        <f>A16</f>
        <v>Técnico em Secretariado</v>
      </c>
      <c r="C199" s="333">
        <f>I175</f>
        <v>4849.13</v>
      </c>
      <c r="D199" s="255"/>
      <c r="E199" s="325">
        <v>1</v>
      </c>
      <c r="F199" s="255"/>
      <c r="G199" s="82">
        <f>C199*E199</f>
        <v>4849.13</v>
      </c>
      <c r="H199" s="13">
        <f>E16</f>
        <v>1</v>
      </c>
      <c r="I199" s="82">
        <f>G199*H199</f>
        <v>4849.13</v>
      </c>
      <c r="K199" s="79"/>
    </row>
    <row r="200" spans="1:11" ht="12.75" customHeight="1" x14ac:dyDescent="0.3">
      <c r="A200" s="279" t="s">
        <v>152</v>
      </c>
      <c r="B200" s="254"/>
      <c r="C200" s="254"/>
      <c r="D200" s="254"/>
      <c r="E200" s="254"/>
      <c r="F200" s="254"/>
      <c r="G200" s="254"/>
      <c r="H200" s="255"/>
      <c r="I200" s="83">
        <f>SUM(I199)</f>
        <v>4849.13</v>
      </c>
      <c r="K200" s="79"/>
    </row>
    <row r="201" spans="1:11" ht="12.75" customHeight="1" x14ac:dyDescent="0.25"/>
    <row r="202" spans="1:11" ht="12.75" customHeight="1" x14ac:dyDescent="0.25">
      <c r="A202" s="279" t="s">
        <v>153</v>
      </c>
      <c r="B202" s="254"/>
      <c r="C202" s="254"/>
      <c r="D202" s="254"/>
      <c r="E202" s="254"/>
      <c r="F202" s="254"/>
      <c r="G202" s="254"/>
      <c r="H202" s="254"/>
      <c r="I202" s="255"/>
    </row>
    <row r="203" spans="1:11" ht="12.75" customHeight="1" x14ac:dyDescent="0.3">
      <c r="A203" s="22"/>
      <c r="B203" s="288" t="s">
        <v>154</v>
      </c>
      <c r="C203" s="254"/>
      <c r="D203" s="254"/>
      <c r="E203" s="254"/>
      <c r="F203" s="254"/>
      <c r="G203" s="254"/>
      <c r="H203" s="255"/>
      <c r="I203" s="20" t="s">
        <v>35</v>
      </c>
    </row>
    <row r="204" spans="1:11" ht="12.75" customHeight="1" x14ac:dyDescent="0.25">
      <c r="A204" s="13" t="s">
        <v>4</v>
      </c>
      <c r="B204" s="275" t="s">
        <v>140</v>
      </c>
      <c r="C204" s="254"/>
      <c r="D204" s="254"/>
      <c r="E204" s="254"/>
      <c r="F204" s="254"/>
      <c r="G204" s="254"/>
      <c r="H204" s="255"/>
      <c r="I204" s="22">
        <f>G199</f>
        <v>4849.13</v>
      </c>
    </row>
    <row r="205" spans="1:11" ht="12.75" customHeight="1" x14ac:dyDescent="0.25">
      <c r="A205" s="13" t="s">
        <v>7</v>
      </c>
      <c r="B205" s="275" t="s">
        <v>141</v>
      </c>
      <c r="C205" s="254"/>
      <c r="D205" s="254"/>
      <c r="E205" s="254"/>
      <c r="F205" s="254"/>
      <c r="G205" s="254"/>
      <c r="H205" s="255"/>
      <c r="I205" s="22">
        <f>I199</f>
        <v>4849.13</v>
      </c>
    </row>
    <row r="206" spans="1:11" ht="12.75" customHeight="1" x14ac:dyDescent="0.25">
      <c r="A206" s="326" t="s">
        <v>9</v>
      </c>
      <c r="B206" s="318" t="s">
        <v>155</v>
      </c>
      <c r="C206" s="319"/>
      <c r="D206" s="319"/>
      <c r="E206" s="319"/>
      <c r="F206" s="319"/>
      <c r="G206" s="319"/>
      <c r="H206" s="320"/>
      <c r="I206" s="323">
        <f>I205*12</f>
        <v>58189.56</v>
      </c>
    </row>
    <row r="207" spans="1:11" ht="12.75" customHeight="1" x14ac:dyDescent="0.25">
      <c r="A207" s="324"/>
      <c r="B207" s="321"/>
      <c r="C207" s="322"/>
      <c r="D207" s="322"/>
      <c r="E207" s="322"/>
      <c r="F207" s="322"/>
      <c r="G207" s="322"/>
      <c r="H207" s="300"/>
      <c r="I207" s="324"/>
      <c r="K207" s="40"/>
    </row>
    <row r="208" spans="1:11" ht="12.75" customHeight="1" x14ac:dyDescent="0.25"/>
    <row r="209" spans="1:9" ht="12.75" customHeight="1" x14ac:dyDescent="0.25">
      <c r="A209" s="10" t="s">
        <v>156</v>
      </c>
    </row>
    <row r="210" spans="1:9" ht="12.75" customHeight="1" x14ac:dyDescent="0.25"/>
    <row r="211" spans="1:9" ht="12.75" customHeight="1" x14ac:dyDescent="0.25"/>
    <row r="212" spans="1:9" ht="12.75" customHeight="1" x14ac:dyDescent="0.3">
      <c r="A212" s="244" t="s">
        <v>314</v>
      </c>
    </row>
    <row r="213" spans="1:9" ht="12.75" customHeight="1" x14ac:dyDescent="0.25">
      <c r="A213" s="334" t="s">
        <v>157</v>
      </c>
      <c r="B213" s="335"/>
      <c r="C213" s="335"/>
      <c r="D213" s="335"/>
      <c r="E213" s="335"/>
      <c r="F213" s="335"/>
      <c r="G213" s="335"/>
      <c r="H213" s="335"/>
      <c r="I213" s="336"/>
    </row>
    <row r="214" spans="1:9" ht="12.75" customHeight="1" x14ac:dyDescent="0.25">
      <c r="A214" s="337"/>
      <c r="B214" s="293"/>
      <c r="C214" s="293"/>
      <c r="D214" s="293"/>
      <c r="E214" s="293"/>
      <c r="F214" s="293"/>
      <c r="G214" s="293"/>
      <c r="H214" s="293"/>
      <c r="I214" s="338"/>
    </row>
    <row r="215" spans="1:9" ht="12.75" customHeight="1" x14ac:dyDescent="0.25">
      <c r="A215" s="339"/>
      <c r="B215" s="311"/>
      <c r="C215" s="311"/>
      <c r="D215" s="311"/>
      <c r="E215" s="311"/>
      <c r="F215" s="311"/>
      <c r="G215" s="311"/>
      <c r="H215" s="311"/>
      <c r="I215" s="340"/>
    </row>
    <row r="216" spans="1:9" ht="12.75" customHeight="1" x14ac:dyDescent="0.25">
      <c r="A216" s="334" t="s">
        <v>158</v>
      </c>
      <c r="B216" s="335"/>
      <c r="C216" s="335"/>
      <c r="D216" s="335"/>
      <c r="E216" s="335"/>
      <c r="F216" s="335"/>
      <c r="G216" s="335"/>
      <c r="H216" s="335"/>
      <c r="I216" s="336"/>
    </row>
    <row r="217" spans="1:9" ht="12.75" customHeight="1" x14ac:dyDescent="0.25">
      <c r="A217" s="339"/>
      <c r="B217" s="311"/>
      <c r="C217" s="311"/>
      <c r="D217" s="311"/>
      <c r="E217" s="311"/>
      <c r="F217" s="311"/>
      <c r="G217" s="311"/>
      <c r="H217" s="311"/>
      <c r="I217" s="340"/>
    </row>
    <row r="218" spans="1:9" ht="12.75" customHeight="1" x14ac:dyDescent="0.25">
      <c r="A218" s="341" t="s">
        <v>159</v>
      </c>
      <c r="B218" s="266"/>
      <c r="C218" s="266"/>
      <c r="D218" s="266"/>
      <c r="E218" s="266"/>
      <c r="F218" s="266"/>
      <c r="G218" s="266"/>
      <c r="H218" s="266"/>
      <c r="I218" s="267"/>
    </row>
    <row r="219" spans="1:9" ht="12.75" customHeight="1" x14ac:dyDescent="0.25">
      <c r="A219" s="334" t="s">
        <v>160</v>
      </c>
      <c r="B219" s="335"/>
      <c r="C219" s="335"/>
      <c r="D219" s="335"/>
      <c r="E219" s="335"/>
      <c r="F219" s="335"/>
      <c r="G219" s="335"/>
      <c r="H219" s="335"/>
      <c r="I219" s="336"/>
    </row>
    <row r="220" spans="1:9" ht="12.75" customHeight="1" x14ac:dyDescent="0.25">
      <c r="A220" s="337"/>
      <c r="B220" s="293"/>
      <c r="C220" s="293"/>
      <c r="D220" s="293"/>
      <c r="E220" s="293"/>
      <c r="F220" s="293"/>
      <c r="G220" s="293"/>
      <c r="H220" s="293"/>
      <c r="I220" s="338"/>
    </row>
    <row r="221" spans="1:9" ht="12.75" customHeight="1" x14ac:dyDescent="0.25">
      <c r="A221" s="339"/>
      <c r="B221" s="311"/>
      <c r="C221" s="311"/>
      <c r="D221" s="311"/>
      <c r="E221" s="311"/>
      <c r="F221" s="311"/>
      <c r="G221" s="311"/>
      <c r="H221" s="311"/>
      <c r="I221" s="340"/>
    </row>
    <row r="222" spans="1:9" ht="12.75" customHeight="1" x14ac:dyDescent="0.25">
      <c r="A222" s="334" t="s">
        <v>373</v>
      </c>
      <c r="B222" s="335"/>
      <c r="C222" s="335"/>
      <c r="D222" s="335"/>
      <c r="E222" s="335"/>
      <c r="F222" s="335"/>
      <c r="G222" s="335"/>
      <c r="H222" s="335"/>
      <c r="I222" s="336"/>
    </row>
    <row r="223" spans="1:9" ht="12.75" customHeight="1" x14ac:dyDescent="0.25">
      <c r="A223" s="337"/>
      <c r="B223" s="293"/>
      <c r="C223" s="293"/>
      <c r="D223" s="293"/>
      <c r="E223" s="293"/>
      <c r="F223" s="293"/>
      <c r="G223" s="293"/>
      <c r="H223" s="293"/>
      <c r="I223" s="338"/>
    </row>
    <row r="224" spans="1:9" ht="12.75" customHeight="1" x14ac:dyDescent="0.25">
      <c r="A224" s="337"/>
      <c r="B224" s="293"/>
      <c r="C224" s="293"/>
      <c r="D224" s="293"/>
      <c r="E224" s="293"/>
      <c r="F224" s="293"/>
      <c r="G224" s="293"/>
      <c r="H224" s="293"/>
      <c r="I224" s="338"/>
    </row>
    <row r="225" spans="1:9" ht="12.75" customHeight="1" x14ac:dyDescent="0.25">
      <c r="A225" s="84" t="s">
        <v>161</v>
      </c>
      <c r="B225" s="342"/>
      <c r="C225" s="344" t="s">
        <v>162</v>
      </c>
      <c r="D225" s="335"/>
      <c r="E225" s="335"/>
      <c r="F225" s="335"/>
      <c r="G225" s="335"/>
      <c r="H225" s="335"/>
      <c r="I225" s="336"/>
    </row>
    <row r="226" spans="1:9" ht="12.75" customHeight="1" x14ac:dyDescent="0.25">
      <c r="A226" s="85"/>
      <c r="B226" s="343"/>
      <c r="C226" s="311"/>
      <c r="D226" s="311"/>
      <c r="E226" s="311"/>
      <c r="F226" s="311"/>
      <c r="G226" s="311"/>
      <c r="H226" s="311"/>
      <c r="I226" s="340"/>
    </row>
    <row r="227" spans="1:9" ht="12.75" customHeight="1" x14ac:dyDescent="0.25">
      <c r="A227" s="334" t="s">
        <v>163</v>
      </c>
      <c r="B227" s="335"/>
      <c r="C227" s="335"/>
      <c r="D227" s="335"/>
      <c r="E227" s="335"/>
      <c r="F227" s="335"/>
      <c r="G227" s="335"/>
      <c r="H227" s="335"/>
      <c r="I227" s="336"/>
    </row>
    <row r="228" spans="1:9" ht="12.75" customHeight="1" x14ac:dyDescent="0.25">
      <c r="A228" s="337"/>
      <c r="B228" s="293"/>
      <c r="C228" s="293"/>
      <c r="D228" s="293"/>
      <c r="E228" s="293"/>
      <c r="F228" s="293"/>
      <c r="G228" s="293"/>
      <c r="H228" s="293"/>
      <c r="I228" s="338"/>
    </row>
    <row r="229" spans="1:9" ht="12.75" customHeight="1" x14ac:dyDescent="0.25">
      <c r="A229" s="337"/>
      <c r="B229" s="293"/>
      <c r="C229" s="293"/>
      <c r="D229" s="293"/>
      <c r="E229" s="293"/>
      <c r="F229" s="293"/>
      <c r="G229" s="293"/>
      <c r="H229" s="293"/>
      <c r="I229" s="338"/>
    </row>
    <row r="230" spans="1:9" ht="12.75" customHeight="1" x14ac:dyDescent="0.25">
      <c r="A230" s="337"/>
      <c r="B230" s="293"/>
      <c r="C230" s="293"/>
      <c r="D230" s="293"/>
      <c r="E230" s="293"/>
      <c r="F230" s="293"/>
      <c r="G230" s="293"/>
      <c r="H230" s="293"/>
      <c r="I230" s="338"/>
    </row>
    <row r="231" spans="1:9" ht="12.75" customHeight="1" x14ac:dyDescent="0.25">
      <c r="A231" s="339"/>
      <c r="B231" s="311"/>
      <c r="C231" s="311"/>
      <c r="D231" s="311"/>
      <c r="E231" s="311"/>
      <c r="F231" s="311"/>
      <c r="G231" s="311"/>
      <c r="H231" s="311"/>
      <c r="I231" s="340"/>
    </row>
    <row r="232" spans="1:9" ht="12.75" customHeight="1" x14ac:dyDescent="0.25">
      <c r="A232" s="334" t="s">
        <v>164</v>
      </c>
      <c r="B232" s="335"/>
      <c r="C232" s="335"/>
      <c r="D232" s="335"/>
      <c r="E232" s="335"/>
      <c r="F232" s="335"/>
      <c r="G232" s="335"/>
      <c r="H232" s="335"/>
      <c r="I232" s="336"/>
    </row>
    <row r="233" spans="1:9" ht="12.75" customHeight="1" x14ac:dyDescent="0.25">
      <c r="A233" s="337"/>
      <c r="B233" s="293"/>
      <c r="C233" s="293"/>
      <c r="D233" s="293"/>
      <c r="E233" s="293"/>
      <c r="F233" s="293"/>
      <c r="G233" s="293"/>
      <c r="H233" s="293"/>
      <c r="I233" s="338"/>
    </row>
    <row r="234" spans="1:9" ht="12.75" customHeight="1" thickBot="1" x14ac:dyDescent="0.3">
      <c r="A234" s="339"/>
      <c r="B234" s="311"/>
      <c r="C234" s="311"/>
      <c r="D234" s="311"/>
      <c r="E234" s="311"/>
      <c r="F234" s="311"/>
      <c r="G234" s="311"/>
      <c r="H234" s="311"/>
      <c r="I234" s="340"/>
    </row>
    <row r="235" spans="1:9" ht="12.75" customHeight="1" x14ac:dyDescent="0.25">
      <c r="A235" s="256" t="s">
        <v>360</v>
      </c>
      <c r="B235" s="257"/>
      <c r="C235" s="257"/>
      <c r="D235" s="257"/>
      <c r="E235" s="257"/>
      <c r="F235" s="257"/>
      <c r="G235" s="257"/>
      <c r="H235" s="257"/>
      <c r="I235" s="258"/>
    </row>
    <row r="236" spans="1:9" ht="12.75" customHeight="1" x14ac:dyDescent="0.25">
      <c r="A236" s="259"/>
      <c r="B236" s="260"/>
      <c r="C236" s="260"/>
      <c r="D236" s="260"/>
      <c r="E236" s="260"/>
      <c r="F236" s="260"/>
      <c r="G236" s="260"/>
      <c r="H236" s="260"/>
      <c r="I236" s="261"/>
    </row>
    <row r="237" spans="1:9" ht="12.75" customHeight="1" thickBot="1" x14ac:dyDescent="0.3">
      <c r="A237" s="262"/>
      <c r="B237" s="263"/>
      <c r="C237" s="263"/>
      <c r="D237" s="263"/>
      <c r="E237" s="263"/>
      <c r="F237" s="263"/>
      <c r="G237" s="263"/>
      <c r="H237" s="263"/>
      <c r="I237" s="264"/>
    </row>
    <row r="238" spans="1:9" ht="12.75" customHeight="1" x14ac:dyDescent="0.25">
      <c r="A238" s="256" t="s">
        <v>361</v>
      </c>
      <c r="B238" s="257"/>
      <c r="C238" s="257"/>
      <c r="D238" s="257"/>
      <c r="E238" s="257"/>
      <c r="F238" s="257"/>
      <c r="G238" s="257"/>
      <c r="H238" s="257"/>
      <c r="I238" s="258"/>
    </row>
    <row r="239" spans="1:9" ht="12.75" customHeight="1" x14ac:dyDescent="0.25">
      <c r="A239" s="259"/>
      <c r="B239" s="260"/>
      <c r="C239" s="260"/>
      <c r="D239" s="260"/>
      <c r="E239" s="260"/>
      <c r="F239" s="260"/>
      <c r="G239" s="260"/>
      <c r="H239" s="260"/>
      <c r="I239" s="261"/>
    </row>
    <row r="240" spans="1:9" ht="12.75" customHeight="1" thickBot="1" x14ac:dyDescent="0.3">
      <c r="A240" s="262"/>
      <c r="B240" s="263"/>
      <c r="C240" s="263"/>
      <c r="D240" s="263"/>
      <c r="E240" s="263"/>
      <c r="F240" s="263"/>
      <c r="G240" s="263"/>
      <c r="H240" s="263"/>
      <c r="I240" s="264"/>
    </row>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row r="1001" ht="12.75" customHeight="1" x14ac:dyDescent="0.25"/>
    <row r="1002" ht="12.75" customHeight="1" x14ac:dyDescent="0.25"/>
    <row r="1003" ht="12.75" customHeight="1" x14ac:dyDescent="0.25"/>
    <row r="1004" ht="12.75" customHeight="1" x14ac:dyDescent="0.25"/>
    <row r="1005" ht="12.75" customHeight="1" x14ac:dyDescent="0.25"/>
    <row r="1006" ht="12.75" customHeight="1" x14ac:dyDescent="0.25"/>
    <row r="1007" ht="12.75" customHeight="1" x14ac:dyDescent="0.25"/>
  </sheetData>
  <mergeCells count="174">
    <mergeCell ref="A227:I231"/>
    <mergeCell ref="A232:I234"/>
    <mergeCell ref="A213:I215"/>
    <mergeCell ref="A216:I217"/>
    <mergeCell ref="A218:I218"/>
    <mergeCell ref="A219:I221"/>
    <mergeCell ref="A222:I224"/>
    <mergeCell ref="B225:B226"/>
    <mergeCell ref="C225:I226"/>
    <mergeCell ref="A186:H186"/>
    <mergeCell ref="B188:G188"/>
    <mergeCell ref="A189:I189"/>
    <mergeCell ref="B190:H190"/>
    <mergeCell ref="B191:H191"/>
    <mergeCell ref="B206:H207"/>
    <mergeCell ref="I206:I207"/>
    <mergeCell ref="E199:F199"/>
    <mergeCell ref="A200:H200"/>
    <mergeCell ref="A202:I202"/>
    <mergeCell ref="B203:H203"/>
    <mergeCell ref="B204:H204"/>
    <mergeCell ref="B205:H205"/>
    <mergeCell ref="A206:A207"/>
    <mergeCell ref="B192:H192"/>
    <mergeCell ref="B193:H193"/>
    <mergeCell ref="A194:H194"/>
    <mergeCell ref="A198:B198"/>
    <mergeCell ref="C198:D198"/>
    <mergeCell ref="E198:F198"/>
    <mergeCell ref="C199:D199"/>
    <mergeCell ref="A183:B183"/>
    <mergeCell ref="C183:D183"/>
    <mergeCell ref="E183:F183"/>
    <mergeCell ref="A184:B184"/>
    <mergeCell ref="C184:D184"/>
    <mergeCell ref="E184:F184"/>
    <mergeCell ref="A185:B185"/>
    <mergeCell ref="C185:D185"/>
    <mergeCell ref="E185:F185"/>
    <mergeCell ref="C180:D180"/>
    <mergeCell ref="E180:F180"/>
    <mergeCell ref="A180:B180"/>
    <mergeCell ref="A181:B181"/>
    <mergeCell ref="C181:D181"/>
    <mergeCell ref="E181:F181"/>
    <mergeCell ref="A182:B182"/>
    <mergeCell ref="C182:D182"/>
    <mergeCell ref="E182:F182"/>
    <mergeCell ref="B172:H172"/>
    <mergeCell ref="B173:H173"/>
    <mergeCell ref="B174:H174"/>
    <mergeCell ref="A175:H175"/>
    <mergeCell ref="A177:I177"/>
    <mergeCell ref="B178:G178"/>
    <mergeCell ref="A179:B179"/>
    <mergeCell ref="C179:D179"/>
    <mergeCell ref="E179:F179"/>
    <mergeCell ref="B159:G159"/>
    <mergeCell ref="B160:G160"/>
    <mergeCell ref="A161:G161"/>
    <mergeCell ref="A166:I166"/>
    <mergeCell ref="A167:H167"/>
    <mergeCell ref="B168:H168"/>
    <mergeCell ref="B169:H169"/>
    <mergeCell ref="B170:H170"/>
    <mergeCell ref="B171:H171"/>
    <mergeCell ref="A105:I105"/>
    <mergeCell ref="B106:G106"/>
    <mergeCell ref="A149:G149"/>
    <mergeCell ref="A153:I153"/>
    <mergeCell ref="B154:G154"/>
    <mergeCell ref="B155:G155"/>
    <mergeCell ref="B156:G156"/>
    <mergeCell ref="B157:G157"/>
    <mergeCell ref="B158:G158"/>
    <mergeCell ref="B136:G136"/>
    <mergeCell ref="B137:G137"/>
    <mergeCell ref="A141:I141"/>
    <mergeCell ref="B142:G142"/>
    <mergeCell ref="B143:G143"/>
    <mergeCell ref="B144:G144"/>
    <mergeCell ref="B145:G145"/>
    <mergeCell ref="B146:G146"/>
    <mergeCell ref="B75:G75"/>
    <mergeCell ref="A76:G76"/>
    <mergeCell ref="B84:G84"/>
    <mergeCell ref="B85:G85"/>
    <mergeCell ref="B86:G86"/>
    <mergeCell ref="B87:G87"/>
    <mergeCell ref="B88:G88"/>
    <mergeCell ref="B89:G89"/>
    <mergeCell ref="B90:G90"/>
    <mergeCell ref="A91:H91"/>
    <mergeCell ref="A99:H99"/>
    <mergeCell ref="B100:H100"/>
    <mergeCell ref="B101:H101"/>
    <mergeCell ref="B102:H102"/>
    <mergeCell ref="A103:H103"/>
    <mergeCell ref="A104:I104"/>
    <mergeCell ref="A139:H139"/>
    <mergeCell ref="B138:G138"/>
    <mergeCell ref="A140:I140"/>
    <mergeCell ref="B107:G107"/>
    <mergeCell ref="B108:G108"/>
    <mergeCell ref="B109:G109"/>
    <mergeCell ref="B110:G110"/>
    <mergeCell ref="B111:G111"/>
    <mergeCell ref="B112:G112"/>
    <mergeCell ref="A113:G113"/>
    <mergeCell ref="A114:I114"/>
    <mergeCell ref="A115:I115"/>
    <mergeCell ref="B122:G122"/>
    <mergeCell ref="B123:G123"/>
    <mergeCell ref="B124:G124"/>
    <mergeCell ref="B125:G125"/>
    <mergeCell ref="B126:G126"/>
    <mergeCell ref="B127:G127"/>
    <mergeCell ref="B128:G128"/>
    <mergeCell ref="A129:G129"/>
    <mergeCell ref="B131:G131"/>
    <mergeCell ref="B132:G132"/>
    <mergeCell ref="A133:G133"/>
    <mergeCell ref="A135:I135"/>
    <mergeCell ref="B69:G69"/>
    <mergeCell ref="B70:G70"/>
    <mergeCell ref="B71:G71"/>
    <mergeCell ref="B72:G72"/>
    <mergeCell ref="B73:G73"/>
    <mergeCell ref="B54:G54"/>
    <mergeCell ref="A64:I64"/>
    <mergeCell ref="A65:I65"/>
    <mergeCell ref="B74:G74"/>
    <mergeCell ref="B44:G44"/>
    <mergeCell ref="A45:H45"/>
    <mergeCell ref="A50:I50"/>
    <mergeCell ref="B51:G51"/>
    <mergeCell ref="B52:G52"/>
    <mergeCell ref="B53:G53"/>
    <mergeCell ref="A55:G55"/>
    <mergeCell ref="B67:G67"/>
    <mergeCell ref="B68:G68"/>
    <mergeCell ref="B31:H31"/>
    <mergeCell ref="B32:H32"/>
    <mergeCell ref="A37:I37"/>
    <mergeCell ref="B38:G38"/>
    <mergeCell ref="B39:G39"/>
    <mergeCell ref="B40:G40"/>
    <mergeCell ref="B41:G41"/>
    <mergeCell ref="B42:G42"/>
    <mergeCell ref="B43:G43"/>
    <mergeCell ref="B147:G147"/>
    <mergeCell ref="B148:G148"/>
    <mergeCell ref="A235:I237"/>
    <mergeCell ref="A238:I240"/>
    <mergeCell ref="A1:I1"/>
    <mergeCell ref="A3:F3"/>
    <mergeCell ref="A4:F4"/>
    <mergeCell ref="A6:F6"/>
    <mergeCell ref="A8:I8"/>
    <mergeCell ref="B9:H9"/>
    <mergeCell ref="B10:H10"/>
    <mergeCell ref="C16:D16"/>
    <mergeCell ref="E16:I16"/>
    <mergeCell ref="B11:H11"/>
    <mergeCell ref="B12:H12"/>
    <mergeCell ref="A14:I14"/>
    <mergeCell ref="A15:B15"/>
    <mergeCell ref="C15:D15"/>
    <mergeCell ref="E15:I15"/>
    <mergeCell ref="A16:B16"/>
    <mergeCell ref="A27:I27"/>
    <mergeCell ref="B28:H28"/>
    <mergeCell ref="B29:H29"/>
    <mergeCell ref="B30:H30"/>
  </mergeCells>
  <pageMargins left="0.39370078740157483" right="0.19685039370078741" top="0.59055118110236227" bottom="0.39370078740157483"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000"/>
  <sheetViews>
    <sheetView workbookViewId="0">
      <selection activeCell="B3" sqref="B3"/>
    </sheetView>
  </sheetViews>
  <sheetFormatPr defaultColWidth="14.453125" defaultRowHeight="15" customHeight="1" x14ac:dyDescent="0.25"/>
  <cols>
    <col min="1" max="26" width="8.7265625" customWidth="1"/>
  </cols>
  <sheetData>
    <row r="1" spans="1:4" ht="12.75" customHeight="1" x14ac:dyDescent="0.3">
      <c r="A1" s="76" t="s">
        <v>293</v>
      </c>
    </row>
    <row r="2" spans="1:4" ht="12.75" customHeight="1" x14ac:dyDescent="0.25"/>
    <row r="3" spans="1:4" ht="12.75" customHeight="1" x14ac:dyDescent="0.3">
      <c r="A3" s="2" t="s">
        <v>294</v>
      </c>
      <c r="B3" s="76">
        <f>PessoalApoio!I175/PessoalApoio!I39</f>
        <v>2.6056162447676825</v>
      </c>
    </row>
    <row r="4" spans="1:4" ht="12.75" customHeight="1" x14ac:dyDescent="0.25"/>
    <row r="5" spans="1:4" ht="12.75" customHeight="1" x14ac:dyDescent="0.3">
      <c r="A5" s="76" t="s">
        <v>295</v>
      </c>
    </row>
    <row r="6" spans="1:4" ht="12.75" customHeight="1" x14ac:dyDescent="0.25"/>
    <row r="7" spans="1:4" ht="12.75" customHeight="1" x14ac:dyDescent="0.3">
      <c r="A7" s="76" t="s">
        <v>296</v>
      </c>
    </row>
    <row r="8" spans="1:4" ht="12.75" customHeight="1" x14ac:dyDescent="0.25"/>
    <row r="9" spans="1:4" ht="12.75" customHeight="1" x14ac:dyDescent="0.3">
      <c r="A9" s="9">
        <v>2.2799999999999998</v>
      </c>
      <c r="B9" s="76" t="s">
        <v>297</v>
      </c>
      <c r="D9" s="238" t="s">
        <v>298</v>
      </c>
    </row>
    <row r="10" spans="1:4" ht="12.75" customHeight="1" x14ac:dyDescent="0.3">
      <c r="A10" s="9" t="s">
        <v>299</v>
      </c>
      <c r="B10" s="76" t="s">
        <v>300</v>
      </c>
      <c r="D10" s="76" t="s">
        <v>301</v>
      </c>
    </row>
    <row r="11" spans="1:4" ht="12.75" customHeight="1" x14ac:dyDescent="0.3">
      <c r="A11" s="9" t="s">
        <v>302</v>
      </c>
      <c r="B11" s="76" t="s">
        <v>303</v>
      </c>
    </row>
    <row r="12" spans="1:4" ht="12.75" customHeight="1" x14ac:dyDescent="0.25"/>
    <row r="13" spans="1:4" ht="12.75" customHeight="1" x14ac:dyDescent="0.25"/>
    <row r="14" spans="1:4" ht="12.75" customHeight="1" x14ac:dyDescent="0.25"/>
    <row r="15" spans="1:4" ht="12.75" customHeight="1" x14ac:dyDescent="0.25"/>
    <row r="16" spans="1:4"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hyperlinks>
    <hyperlink ref="D9" r:id="rId1" xr:uid="{00000000-0004-0000-0900-000000000000}"/>
  </hyperlink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00"/>
  <sheetViews>
    <sheetView workbookViewId="0">
      <selection activeCell="C11" sqref="C11"/>
    </sheetView>
  </sheetViews>
  <sheetFormatPr defaultColWidth="14.453125" defaultRowHeight="15" customHeight="1" x14ac:dyDescent="0.25"/>
  <cols>
    <col min="1" max="3" width="8.7265625" customWidth="1"/>
    <col min="4" max="4" width="9.54296875" customWidth="1"/>
    <col min="5" max="5" width="10.54296875" customWidth="1"/>
    <col min="6" max="26" width="8.7265625" customWidth="1"/>
  </cols>
  <sheetData>
    <row r="1" spans="1:8" ht="12.75" customHeight="1" x14ac:dyDescent="0.25"/>
    <row r="2" spans="1:8" ht="12.75" customHeight="1" x14ac:dyDescent="0.25">
      <c r="A2" s="345" t="s">
        <v>165</v>
      </c>
      <c r="B2" s="266"/>
      <c r="C2" s="267"/>
      <c r="F2" s="345" t="s">
        <v>166</v>
      </c>
      <c r="G2" s="266"/>
      <c r="H2" s="267"/>
    </row>
    <row r="3" spans="1:8" ht="12.75" customHeight="1" x14ac:dyDescent="0.25"/>
    <row r="4" spans="1:8" ht="12.75" customHeight="1" x14ac:dyDescent="0.3">
      <c r="A4" s="2" t="s">
        <v>167</v>
      </c>
      <c r="F4" s="2" t="s">
        <v>167</v>
      </c>
    </row>
    <row r="5" spans="1:8" ht="12.75" customHeight="1" x14ac:dyDescent="0.3">
      <c r="A5" s="76" t="s">
        <v>168</v>
      </c>
      <c r="C5" s="44">
        <f>PessoalApoio!I45</f>
        <v>1861.03</v>
      </c>
      <c r="F5" s="76" t="s">
        <v>168</v>
      </c>
      <c r="H5" s="44">
        <f>PessoalApoio!I45</f>
        <v>1861.03</v>
      </c>
    </row>
    <row r="6" spans="1:8" ht="12.75" customHeight="1" x14ac:dyDescent="0.3">
      <c r="A6" s="76" t="s">
        <v>169</v>
      </c>
      <c r="C6" s="44">
        <f>PessoalApoio!I55</f>
        <v>206.7811111111111</v>
      </c>
      <c r="F6" s="76" t="s">
        <v>169</v>
      </c>
      <c r="H6" s="44">
        <f>PessoalApoio!I55</f>
        <v>206.7811111111111</v>
      </c>
    </row>
    <row r="7" spans="1:8" ht="12.75" customHeight="1" x14ac:dyDescent="0.3">
      <c r="A7" s="2" t="s">
        <v>170</v>
      </c>
      <c r="C7" s="27">
        <f>SUM(C5:C6)</f>
        <v>2067.8111111111111</v>
      </c>
      <c r="F7" s="2" t="s">
        <v>170</v>
      </c>
      <c r="H7" s="27">
        <f>SUM(H5:H6)</f>
        <v>2067.8111111111111</v>
      </c>
    </row>
    <row r="8" spans="1:8" ht="12.75" customHeight="1" x14ac:dyDescent="0.25"/>
    <row r="9" spans="1:8" ht="12.75" customHeight="1" x14ac:dyDescent="0.3">
      <c r="A9" s="2" t="s">
        <v>171</v>
      </c>
      <c r="C9" s="86">
        <f>(SUM(PessoalApoio!H68:H74))</f>
        <v>0.28800000000000003</v>
      </c>
      <c r="F9" s="2" t="s">
        <v>171</v>
      </c>
      <c r="H9" s="86">
        <f>PessoalApoio!H75</f>
        <v>0.08</v>
      </c>
    </row>
    <row r="10" spans="1:8" ht="12.75" customHeight="1" x14ac:dyDescent="0.25"/>
    <row r="11" spans="1:8" ht="12.75" customHeight="1" x14ac:dyDescent="0.3">
      <c r="A11" s="87" t="s">
        <v>172</v>
      </c>
      <c r="B11" s="88"/>
      <c r="C11" s="89">
        <f>C7*C9</f>
        <v>595.52960000000007</v>
      </c>
      <c r="F11" s="87" t="s">
        <v>173</v>
      </c>
      <c r="G11" s="88"/>
      <c r="H11" s="89">
        <f>H7*H9</f>
        <v>165.42488888888889</v>
      </c>
    </row>
    <row r="12" spans="1:8" ht="12.75" customHeight="1" x14ac:dyDescent="0.25"/>
    <row r="13" spans="1:8" ht="12.75" customHeight="1" x14ac:dyDescent="0.25"/>
    <row r="14" spans="1:8" ht="12.75" customHeight="1" x14ac:dyDescent="0.25">
      <c r="C14" s="346" t="s">
        <v>174</v>
      </c>
      <c r="D14" s="266"/>
      <c r="E14" s="266"/>
      <c r="F14" s="267"/>
    </row>
    <row r="15" spans="1:8" ht="12.75" customHeight="1" x14ac:dyDescent="0.25"/>
    <row r="16" spans="1:8" ht="12.75" customHeight="1" x14ac:dyDescent="0.3">
      <c r="C16" s="76" t="str">
        <f>A11</f>
        <v>Valor GPS</v>
      </c>
      <c r="F16" s="44">
        <f>C11</f>
        <v>595.52960000000007</v>
      </c>
    </row>
    <row r="17" spans="3:8" ht="12.75" customHeight="1" x14ac:dyDescent="0.3">
      <c r="C17" s="76" t="str">
        <f>F11</f>
        <v>Valor FGTS</v>
      </c>
      <c r="F17" s="44">
        <f>H11</f>
        <v>165.42488888888889</v>
      </c>
    </row>
    <row r="18" spans="3:8" ht="12.75" customHeight="1" x14ac:dyDescent="0.25"/>
    <row r="19" spans="3:8" ht="12.75" customHeight="1" x14ac:dyDescent="0.3">
      <c r="C19" s="2" t="s">
        <v>175</v>
      </c>
      <c r="F19" s="86">
        <f>C9+H9</f>
        <v>0.36800000000000005</v>
      </c>
      <c r="G19" s="2"/>
      <c r="H19" s="90"/>
    </row>
    <row r="20" spans="3:8" ht="12.75" customHeight="1" x14ac:dyDescent="0.25"/>
    <row r="21" spans="3:8" ht="12.75" customHeight="1" x14ac:dyDescent="0.3">
      <c r="C21" s="91" t="s">
        <v>60</v>
      </c>
      <c r="D21" s="92"/>
      <c r="E21" s="92"/>
      <c r="F21" s="93">
        <f>SUM(F16:F18)</f>
        <v>760.95448888888893</v>
      </c>
    </row>
    <row r="22" spans="3:8" ht="12.75" customHeight="1" x14ac:dyDescent="0.25"/>
    <row r="23" spans="3:8" ht="12.75" customHeight="1" x14ac:dyDescent="0.25"/>
    <row r="24" spans="3:8" ht="12.75" customHeight="1" x14ac:dyDescent="0.25"/>
    <row r="25" spans="3:8" ht="12.75" customHeight="1" x14ac:dyDescent="0.25"/>
    <row r="26" spans="3:8" ht="12.75" customHeight="1" x14ac:dyDescent="0.25"/>
    <row r="27" spans="3:8" ht="12.75" customHeight="1" x14ac:dyDescent="0.25"/>
    <row r="28" spans="3:8" ht="12.75" customHeight="1" x14ac:dyDescent="0.25"/>
    <row r="29" spans="3:8" ht="12.75" customHeight="1" x14ac:dyDescent="0.25"/>
    <row r="30" spans="3:8" ht="12.75" customHeight="1" x14ac:dyDescent="0.25"/>
    <row r="31" spans="3:8" ht="12.75" customHeight="1" x14ac:dyDescent="0.25"/>
    <row r="32" spans="3:8"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mergeCells count="3">
    <mergeCell ref="A2:C2"/>
    <mergeCell ref="F2:H2"/>
    <mergeCell ref="C14:F14"/>
  </mergeCells>
  <pageMargins left="0.511811024" right="0.511811024" top="0.78740157499999996" bottom="0.78740157499999996"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F1000"/>
  <sheetViews>
    <sheetView topLeftCell="A25" workbookViewId="0">
      <selection activeCell="E56" sqref="E56"/>
    </sheetView>
  </sheetViews>
  <sheetFormatPr defaultColWidth="14.453125" defaultRowHeight="15" customHeight="1" x14ac:dyDescent="0.25"/>
  <cols>
    <col min="1" max="1" width="8.7265625" customWidth="1"/>
    <col min="2" max="2" width="16.26953125" customWidth="1"/>
    <col min="3" max="3" width="10.7265625" customWidth="1"/>
    <col min="4" max="4" width="20.7265625" customWidth="1"/>
    <col min="5" max="5" width="15.453125" customWidth="1"/>
    <col min="6" max="6" width="8.7265625" customWidth="1"/>
  </cols>
  <sheetData>
    <row r="1" spans="1:6" ht="12.75" customHeight="1" x14ac:dyDescent="0.25">
      <c r="A1" s="19"/>
      <c r="B1" s="19"/>
      <c r="C1" s="19"/>
      <c r="D1" s="19"/>
      <c r="E1" s="19"/>
      <c r="F1" s="19"/>
    </row>
    <row r="2" spans="1:6" ht="12.75" customHeight="1" x14ac:dyDescent="0.25">
      <c r="A2" s="19"/>
      <c r="B2" s="345" t="s">
        <v>176</v>
      </c>
      <c r="C2" s="266"/>
      <c r="D2" s="266"/>
      <c r="E2" s="267"/>
      <c r="F2" s="19"/>
    </row>
    <row r="3" spans="1:6" ht="12.75" customHeight="1" x14ac:dyDescent="0.25">
      <c r="A3" s="19"/>
      <c r="B3" s="94"/>
      <c r="C3" s="19"/>
      <c r="D3" s="19"/>
      <c r="E3" s="95"/>
      <c r="F3" s="49"/>
    </row>
    <row r="4" spans="1:6" ht="12.75" customHeight="1" x14ac:dyDescent="0.25">
      <c r="A4" s="19"/>
      <c r="B4" s="96" t="s">
        <v>177</v>
      </c>
      <c r="C4" s="62"/>
      <c r="D4" s="62"/>
      <c r="E4" s="97">
        <v>4.8</v>
      </c>
      <c r="F4" s="19"/>
    </row>
    <row r="5" spans="1:6" ht="12.75" customHeight="1" x14ac:dyDescent="0.25">
      <c r="A5" s="19"/>
      <c r="B5" s="96" t="s">
        <v>178</v>
      </c>
      <c r="C5" s="62"/>
      <c r="D5" s="62"/>
      <c r="E5" s="98">
        <v>2</v>
      </c>
      <c r="F5" s="19"/>
    </row>
    <row r="6" spans="1:6" ht="12.75" customHeight="1" x14ac:dyDescent="0.25">
      <c r="A6" s="19"/>
      <c r="B6" s="96" t="s">
        <v>179</v>
      </c>
      <c r="C6" s="62"/>
      <c r="D6" s="62"/>
      <c r="E6" s="98">
        <v>22</v>
      </c>
      <c r="F6" s="19"/>
    </row>
    <row r="7" spans="1:6" ht="12.75" customHeight="1" x14ac:dyDescent="0.25">
      <c r="A7" s="19"/>
      <c r="B7" s="96" t="s">
        <v>180</v>
      </c>
      <c r="C7" s="62"/>
      <c r="D7" s="62"/>
      <c r="E7" s="99">
        <v>0.06</v>
      </c>
      <c r="F7" s="19"/>
    </row>
    <row r="8" spans="1:6" ht="12.75" customHeight="1" x14ac:dyDescent="0.25">
      <c r="A8" s="19"/>
      <c r="B8" s="94"/>
      <c r="C8" s="19"/>
      <c r="D8" s="19"/>
      <c r="E8" s="95"/>
      <c r="F8" s="19"/>
    </row>
    <row r="9" spans="1:6" ht="12.75" customHeight="1" x14ac:dyDescent="0.25">
      <c r="A9" s="19"/>
      <c r="B9" s="100" t="s">
        <v>181</v>
      </c>
      <c r="C9" s="62"/>
      <c r="D9" s="62"/>
      <c r="E9" s="101">
        <f>(E4*E5*E6)</f>
        <v>211.2</v>
      </c>
      <c r="F9" s="19"/>
    </row>
    <row r="10" spans="1:6" ht="12.75" customHeight="1" x14ac:dyDescent="0.25">
      <c r="A10" s="19"/>
      <c r="B10" s="100" t="s">
        <v>182</v>
      </c>
      <c r="C10" s="62"/>
      <c r="D10" s="62"/>
      <c r="E10" s="101">
        <f>PessoalApoio!I39*E7</f>
        <v>111.6618</v>
      </c>
      <c r="F10" s="19"/>
    </row>
    <row r="11" spans="1:6" ht="12.75" customHeight="1" x14ac:dyDescent="0.25">
      <c r="A11" s="19"/>
      <c r="B11" s="94"/>
      <c r="C11" s="19"/>
      <c r="D11" s="19"/>
      <c r="E11" s="95"/>
      <c r="F11" s="19"/>
    </row>
    <row r="12" spans="1:6" ht="12.75" customHeight="1" x14ac:dyDescent="0.3">
      <c r="A12" s="19"/>
      <c r="B12" s="91" t="s">
        <v>183</v>
      </c>
      <c r="C12" s="102"/>
      <c r="D12" s="102"/>
      <c r="E12" s="93">
        <f>E9-E10</f>
        <v>99.538199999999989</v>
      </c>
      <c r="F12" s="19"/>
    </row>
    <row r="13" spans="1:6" ht="12.75" customHeight="1" x14ac:dyDescent="0.25">
      <c r="A13" s="19"/>
      <c r="B13" s="19"/>
      <c r="C13" s="19"/>
      <c r="D13" s="19"/>
      <c r="E13" s="44"/>
      <c r="F13" s="19"/>
    </row>
    <row r="14" spans="1:6" ht="12.75" customHeight="1" x14ac:dyDescent="0.25">
      <c r="A14" s="19"/>
      <c r="B14" s="19"/>
      <c r="C14" s="19"/>
      <c r="D14" s="19"/>
      <c r="E14" s="44"/>
      <c r="F14" s="19"/>
    </row>
    <row r="15" spans="1:6" ht="12.75" customHeight="1" x14ac:dyDescent="0.25">
      <c r="A15" s="19"/>
      <c r="B15" s="345" t="s">
        <v>184</v>
      </c>
      <c r="C15" s="266"/>
      <c r="D15" s="266"/>
      <c r="E15" s="267"/>
      <c r="F15" s="19"/>
    </row>
    <row r="16" spans="1:6" ht="12.75" customHeight="1" x14ac:dyDescent="0.25">
      <c r="A16" s="19"/>
      <c r="B16" s="94"/>
      <c r="C16" s="19"/>
      <c r="D16" s="19"/>
      <c r="E16" s="95"/>
      <c r="F16" s="19"/>
    </row>
    <row r="17" spans="1:6" ht="12.75" customHeight="1" x14ac:dyDescent="0.25">
      <c r="A17" s="19"/>
      <c r="B17" s="96" t="s">
        <v>185</v>
      </c>
      <c r="C17" s="62"/>
      <c r="D17" s="62"/>
      <c r="E17" s="103">
        <v>20.18</v>
      </c>
      <c r="F17" s="19"/>
    </row>
    <row r="18" spans="1:6" ht="12.75" customHeight="1" x14ac:dyDescent="0.25">
      <c r="A18" s="19"/>
      <c r="B18" s="96" t="s">
        <v>179</v>
      </c>
      <c r="C18" s="62"/>
      <c r="D18" s="62"/>
      <c r="E18" s="98">
        <v>22</v>
      </c>
      <c r="F18" s="19"/>
    </row>
    <row r="19" spans="1:6" ht="12.75" customHeight="1" x14ac:dyDescent="0.25">
      <c r="A19" s="19"/>
      <c r="B19" s="96" t="s">
        <v>186</v>
      </c>
      <c r="C19" s="62"/>
      <c r="D19" s="62"/>
      <c r="E19" s="104">
        <v>0.19</v>
      </c>
      <c r="F19" s="19"/>
    </row>
    <row r="20" spans="1:6" ht="12.75" customHeight="1" x14ac:dyDescent="0.25">
      <c r="A20" s="19"/>
      <c r="B20" s="94"/>
      <c r="C20" s="19"/>
      <c r="D20" s="19"/>
      <c r="E20" s="95"/>
      <c r="F20" s="19"/>
    </row>
    <row r="21" spans="1:6" ht="12.75" customHeight="1" x14ac:dyDescent="0.25">
      <c r="A21" s="19"/>
      <c r="B21" s="100" t="s">
        <v>187</v>
      </c>
      <c r="C21" s="62"/>
      <c r="D21" s="62"/>
      <c r="E21" s="75">
        <f>E17*E18</f>
        <v>443.96</v>
      </c>
      <c r="F21" s="19"/>
    </row>
    <row r="22" spans="1:6" ht="12.75" customHeight="1" x14ac:dyDescent="0.25">
      <c r="A22" s="19"/>
      <c r="B22" s="100" t="s">
        <v>182</v>
      </c>
      <c r="C22" s="62"/>
      <c r="D22" s="62"/>
      <c r="E22" s="75">
        <f>E21*E19</f>
        <v>84.352400000000003</v>
      </c>
      <c r="F22" s="19"/>
    </row>
    <row r="23" spans="1:6" ht="12.75" customHeight="1" x14ac:dyDescent="0.25">
      <c r="A23" s="19"/>
      <c r="B23" s="94"/>
      <c r="C23" s="19"/>
      <c r="D23" s="19"/>
      <c r="E23" s="95"/>
      <c r="F23" s="19"/>
    </row>
    <row r="24" spans="1:6" ht="12.75" customHeight="1" x14ac:dyDescent="0.3">
      <c r="A24" s="19"/>
      <c r="B24" s="91" t="s">
        <v>188</v>
      </c>
      <c r="C24" s="102"/>
      <c r="D24" s="102"/>
      <c r="E24" s="93">
        <f>E21-E22</f>
        <v>359.60759999999999</v>
      </c>
      <c r="F24" s="19"/>
    </row>
    <row r="25" spans="1:6" ht="12.75" customHeight="1" x14ac:dyDescent="0.25">
      <c r="A25" s="19"/>
      <c r="B25" s="19"/>
      <c r="C25" s="19"/>
      <c r="D25" s="19"/>
      <c r="E25" s="44"/>
      <c r="F25" s="19"/>
    </row>
    <row r="26" spans="1:6" ht="12.75" customHeight="1" x14ac:dyDescent="0.25">
      <c r="A26" s="19"/>
      <c r="B26" s="19"/>
      <c r="C26" s="19"/>
      <c r="D26" s="19"/>
      <c r="E26" s="44"/>
      <c r="F26" s="19"/>
    </row>
    <row r="27" spans="1:6" ht="12.75" customHeight="1" x14ac:dyDescent="0.25">
      <c r="A27" s="19"/>
      <c r="B27" s="345" t="s">
        <v>189</v>
      </c>
      <c r="C27" s="266"/>
      <c r="D27" s="266"/>
      <c r="E27" s="267"/>
      <c r="F27" s="19"/>
    </row>
    <row r="28" spans="1:6" ht="12.75" customHeight="1" x14ac:dyDescent="0.25">
      <c r="A28" s="19"/>
      <c r="B28" s="94"/>
      <c r="C28" s="19"/>
      <c r="D28" s="19"/>
      <c r="E28" s="95"/>
      <c r="F28" s="19"/>
    </row>
    <row r="29" spans="1:6" ht="12.75" customHeight="1" x14ac:dyDescent="0.25">
      <c r="A29" s="19"/>
      <c r="B29" s="96" t="s">
        <v>190</v>
      </c>
      <c r="C29" s="62"/>
      <c r="D29" s="62"/>
      <c r="E29" s="103">
        <v>0</v>
      </c>
      <c r="F29" s="19"/>
    </row>
    <row r="30" spans="1:6" ht="12.75" customHeight="1" x14ac:dyDescent="0.25">
      <c r="A30" s="19"/>
      <c r="B30" s="96" t="s">
        <v>191</v>
      </c>
      <c r="C30" s="62"/>
      <c r="D30" s="62"/>
      <c r="E30" s="97">
        <v>0</v>
      </c>
      <c r="F30" s="19"/>
    </row>
    <row r="31" spans="1:6" ht="12.75" customHeight="1" x14ac:dyDescent="0.25">
      <c r="A31" s="19"/>
      <c r="B31" s="94"/>
      <c r="C31" s="19"/>
      <c r="D31" s="19"/>
      <c r="E31" s="95"/>
      <c r="F31" s="19"/>
    </row>
    <row r="32" spans="1:6" ht="12.75" customHeight="1" x14ac:dyDescent="0.3">
      <c r="A32" s="19"/>
      <c r="B32" s="91" t="s">
        <v>192</v>
      </c>
      <c r="C32" s="102"/>
      <c r="D32" s="102"/>
      <c r="E32" s="93">
        <f>E29-E30</f>
        <v>0</v>
      </c>
      <c r="F32" s="19"/>
    </row>
    <row r="33" spans="1:6" ht="12.75" customHeight="1" x14ac:dyDescent="0.25">
      <c r="A33" s="19"/>
      <c r="B33" s="19"/>
      <c r="C33" s="19"/>
      <c r="D33" s="19"/>
      <c r="E33" s="44"/>
      <c r="F33" s="19"/>
    </row>
    <row r="34" spans="1:6" ht="13.5" customHeight="1" x14ac:dyDescent="0.25">
      <c r="A34" s="19"/>
      <c r="B34" s="19"/>
      <c r="C34" s="19"/>
      <c r="D34" s="19"/>
      <c r="E34" s="44"/>
      <c r="F34" s="19"/>
    </row>
    <row r="35" spans="1:6" ht="12.75" customHeight="1" x14ac:dyDescent="0.25">
      <c r="A35" s="19"/>
      <c r="B35" s="345" t="s">
        <v>193</v>
      </c>
      <c r="C35" s="266"/>
      <c r="D35" s="266"/>
      <c r="E35" s="267"/>
      <c r="F35" s="19"/>
    </row>
    <row r="36" spans="1:6" ht="12.75" customHeight="1" x14ac:dyDescent="0.25">
      <c r="A36" s="19"/>
      <c r="B36" s="84"/>
      <c r="C36" s="105"/>
      <c r="D36" s="105"/>
      <c r="E36" s="106"/>
      <c r="F36" s="19"/>
    </row>
    <row r="37" spans="1:6" ht="12.75" customHeight="1" x14ac:dyDescent="0.25">
      <c r="A37" s="19"/>
      <c r="B37" s="96" t="s">
        <v>194</v>
      </c>
      <c r="C37" s="62"/>
      <c r="D37" s="62"/>
      <c r="E37" s="103">
        <v>17.32</v>
      </c>
      <c r="F37" s="19"/>
    </row>
    <row r="38" spans="1:6" ht="12.75" customHeight="1" x14ac:dyDescent="0.25">
      <c r="A38" s="19"/>
      <c r="B38" s="96" t="s">
        <v>191</v>
      </c>
      <c r="C38" s="62"/>
      <c r="D38" s="62"/>
      <c r="E38" s="97">
        <v>0</v>
      </c>
      <c r="F38" s="19"/>
    </row>
    <row r="39" spans="1:6" ht="12.75" customHeight="1" x14ac:dyDescent="0.25">
      <c r="A39" s="19"/>
      <c r="B39" s="96" t="s">
        <v>195</v>
      </c>
      <c r="C39" s="62"/>
      <c r="D39" s="107"/>
      <c r="E39" s="99">
        <v>1</v>
      </c>
      <c r="F39" s="19"/>
    </row>
    <row r="40" spans="1:6" ht="12.75" customHeight="1" x14ac:dyDescent="0.25">
      <c r="A40" s="19"/>
      <c r="B40" s="85"/>
      <c r="C40" s="108"/>
      <c r="D40" s="108"/>
      <c r="E40" s="109"/>
      <c r="F40" s="19"/>
    </row>
    <row r="41" spans="1:6" ht="12.75" customHeight="1" x14ac:dyDescent="0.3">
      <c r="A41" s="19"/>
      <c r="B41" s="91" t="s">
        <v>196</v>
      </c>
      <c r="C41" s="102"/>
      <c r="D41" s="102"/>
      <c r="E41" s="93">
        <f>(E37-E38)*E39</f>
        <v>17.32</v>
      </c>
      <c r="F41" s="19"/>
    </row>
    <row r="42" spans="1:6" ht="12.75" customHeight="1" x14ac:dyDescent="0.25">
      <c r="A42" s="19"/>
      <c r="B42" s="19"/>
      <c r="C42" s="19"/>
      <c r="D42" s="19"/>
      <c r="E42" s="44"/>
      <c r="F42" s="19"/>
    </row>
    <row r="43" spans="1:6" ht="12.75" customHeight="1" x14ac:dyDescent="0.25">
      <c r="A43" s="19"/>
      <c r="B43" s="19"/>
      <c r="C43" s="19"/>
      <c r="D43" s="19"/>
      <c r="E43" s="44"/>
      <c r="F43" s="19"/>
    </row>
    <row r="44" spans="1:6" ht="12.75" customHeight="1" x14ac:dyDescent="0.25">
      <c r="A44" s="19"/>
      <c r="B44" s="345" t="s">
        <v>197</v>
      </c>
      <c r="C44" s="266"/>
      <c r="D44" s="266"/>
      <c r="E44" s="267"/>
      <c r="F44" s="19"/>
    </row>
    <row r="45" spans="1:6" ht="12.75" customHeight="1" x14ac:dyDescent="0.25">
      <c r="A45" s="19"/>
      <c r="B45" s="84"/>
      <c r="C45" s="105"/>
      <c r="D45" s="105"/>
      <c r="E45" s="106"/>
      <c r="F45" s="19"/>
    </row>
    <row r="46" spans="1:6" ht="12.75" customHeight="1" x14ac:dyDescent="0.25">
      <c r="A46" s="19"/>
      <c r="B46" s="96" t="s">
        <v>198</v>
      </c>
      <c r="C46" s="62"/>
      <c r="D46" s="62"/>
      <c r="E46" s="110">
        <v>0</v>
      </c>
      <c r="F46" s="19"/>
    </row>
    <row r="47" spans="1:6" ht="12.75" customHeight="1" x14ac:dyDescent="0.25">
      <c r="A47" s="19"/>
      <c r="B47" s="96" t="s">
        <v>199</v>
      </c>
      <c r="C47" s="62"/>
      <c r="D47" s="62"/>
      <c r="E47" s="110">
        <v>0</v>
      </c>
      <c r="F47" s="19"/>
    </row>
    <row r="48" spans="1:6" ht="12.75" customHeight="1" x14ac:dyDescent="0.25">
      <c r="A48" s="19"/>
      <c r="B48" s="96" t="s">
        <v>200</v>
      </c>
      <c r="C48" s="62"/>
      <c r="D48" s="107"/>
      <c r="E48" s="111">
        <f>0.0333%</f>
        <v>3.3300000000000002E-4</v>
      </c>
      <c r="F48" s="19"/>
    </row>
    <row r="49" spans="1:6" ht="12.75" customHeight="1" x14ac:dyDescent="0.25">
      <c r="A49" s="19"/>
      <c r="B49" s="85" t="s">
        <v>201</v>
      </c>
      <c r="C49" s="108"/>
      <c r="D49" s="108"/>
      <c r="E49" s="112">
        <v>1</v>
      </c>
      <c r="F49" s="19"/>
    </row>
    <row r="50" spans="1:6" ht="12.75" customHeight="1" x14ac:dyDescent="0.3">
      <c r="A50" s="19"/>
      <c r="B50" s="91" t="s">
        <v>202</v>
      </c>
      <c r="C50" s="102"/>
      <c r="D50" s="102"/>
      <c r="E50" s="113">
        <f>((E46*E48)+(E47*E48))/E49</f>
        <v>0</v>
      </c>
      <c r="F50" s="19"/>
    </row>
    <row r="51" spans="1:6" ht="12.75" customHeight="1" x14ac:dyDescent="0.25">
      <c r="A51" s="19"/>
      <c r="B51" s="114" t="s">
        <v>203</v>
      </c>
      <c r="C51" s="102"/>
      <c r="D51" s="102"/>
      <c r="E51" s="115">
        <f>E50/12</f>
        <v>0</v>
      </c>
      <c r="F51" s="19"/>
    </row>
    <row r="52" spans="1:6" ht="12.75" customHeight="1" x14ac:dyDescent="0.25"/>
    <row r="53" spans="1:6" ht="12.75" customHeight="1" x14ac:dyDescent="0.25">
      <c r="B53" s="345" t="s">
        <v>204</v>
      </c>
      <c r="C53" s="266"/>
      <c r="D53" s="266"/>
      <c r="E53" s="267"/>
    </row>
    <row r="54" spans="1:6" ht="12.75" customHeight="1" x14ac:dyDescent="0.25">
      <c r="B54" s="116"/>
      <c r="C54" s="117"/>
      <c r="D54" s="117"/>
      <c r="E54" s="118"/>
    </row>
    <row r="55" spans="1:6" ht="12.75" customHeight="1" x14ac:dyDescent="0.25">
      <c r="B55" s="119" t="s">
        <v>205</v>
      </c>
      <c r="C55" s="62"/>
      <c r="D55" s="62"/>
      <c r="E55" s="103">
        <v>0</v>
      </c>
    </row>
    <row r="56" spans="1:6" ht="12.75" customHeight="1" x14ac:dyDescent="0.25">
      <c r="B56" s="119" t="s">
        <v>195</v>
      </c>
      <c r="C56" s="62"/>
      <c r="D56" s="62"/>
      <c r="E56" s="98">
        <v>1.9900000000000001E-2</v>
      </c>
    </row>
    <row r="57" spans="1:6" ht="13.5" customHeight="1" x14ac:dyDescent="0.25">
      <c r="B57" s="85" t="s">
        <v>206</v>
      </c>
      <c r="C57" s="108"/>
      <c r="D57" s="108"/>
      <c r="E57" s="120">
        <v>2</v>
      </c>
    </row>
    <row r="58" spans="1:6" ht="12.75" customHeight="1" x14ac:dyDescent="0.25">
      <c r="B58" s="121" t="s">
        <v>202</v>
      </c>
      <c r="C58" s="102"/>
      <c r="D58" s="102"/>
      <c r="E58" s="113">
        <f>E55*E56*E57</f>
        <v>0</v>
      </c>
    </row>
    <row r="59" spans="1:6" ht="12.75" customHeight="1" x14ac:dyDescent="0.25">
      <c r="B59" s="114" t="s">
        <v>203</v>
      </c>
      <c r="C59" s="102"/>
      <c r="D59" s="102"/>
      <c r="E59" s="115">
        <f>E58/12</f>
        <v>0</v>
      </c>
    </row>
    <row r="60" spans="1:6" ht="12.75" customHeight="1" x14ac:dyDescent="0.25"/>
    <row r="61" spans="1:6" ht="12.75" customHeight="1" x14ac:dyDescent="0.25"/>
    <row r="62" spans="1:6" ht="12.75" customHeight="1" x14ac:dyDescent="0.25">
      <c r="B62" s="347" t="s">
        <v>207</v>
      </c>
      <c r="C62" s="293"/>
      <c r="D62" s="293"/>
      <c r="E62" s="293"/>
      <c r="F62" s="293"/>
    </row>
    <row r="63" spans="1:6" ht="12.75" customHeight="1" x14ac:dyDescent="0.25">
      <c r="B63" s="293"/>
      <c r="C63" s="293"/>
      <c r="D63" s="293"/>
      <c r="E63" s="293"/>
      <c r="F63" s="293"/>
    </row>
    <row r="64" spans="1:6" ht="12.75" customHeight="1" x14ac:dyDescent="0.25">
      <c r="B64" s="293"/>
      <c r="C64" s="293"/>
      <c r="D64" s="293"/>
      <c r="E64" s="293"/>
      <c r="F64" s="293"/>
    </row>
    <row r="65" spans="2:6" ht="12.75" customHeight="1" x14ac:dyDescent="0.25">
      <c r="B65" s="293"/>
      <c r="C65" s="293"/>
      <c r="D65" s="293"/>
      <c r="E65" s="293"/>
      <c r="F65" s="293"/>
    </row>
    <row r="66" spans="2:6" ht="12.75" customHeight="1" x14ac:dyDescent="0.25"/>
    <row r="67" spans="2:6" ht="12.75" customHeight="1" x14ac:dyDescent="0.25"/>
    <row r="68" spans="2:6" ht="12.75" customHeight="1" x14ac:dyDescent="0.25"/>
    <row r="69" spans="2:6" ht="12.75" customHeight="1" x14ac:dyDescent="0.25"/>
    <row r="70" spans="2:6" ht="12.75" customHeight="1" x14ac:dyDescent="0.25"/>
    <row r="71" spans="2:6" ht="12.75" customHeight="1" x14ac:dyDescent="0.25"/>
    <row r="72" spans="2:6" ht="12.75" customHeight="1" x14ac:dyDescent="0.25"/>
    <row r="73" spans="2:6" ht="12.75" customHeight="1" x14ac:dyDescent="0.25"/>
    <row r="74" spans="2:6" ht="12.75" customHeight="1" x14ac:dyDescent="0.25"/>
    <row r="75" spans="2:6" ht="12.75" customHeight="1" x14ac:dyDescent="0.25"/>
    <row r="76" spans="2:6" ht="12.75" customHeight="1" x14ac:dyDescent="0.25"/>
    <row r="77" spans="2:6" ht="12.75" customHeight="1" x14ac:dyDescent="0.25"/>
    <row r="78" spans="2:6" ht="12.75" customHeight="1" x14ac:dyDescent="0.25"/>
    <row r="79" spans="2:6" ht="12.75" customHeight="1" x14ac:dyDescent="0.25"/>
    <row r="80" spans="2:6"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mergeCells count="7">
    <mergeCell ref="B62:F65"/>
    <mergeCell ref="B2:E2"/>
    <mergeCell ref="B15:E15"/>
    <mergeCell ref="B27:E27"/>
    <mergeCell ref="B35:E35"/>
    <mergeCell ref="B44:E44"/>
    <mergeCell ref="B53:E53"/>
  </mergeCells>
  <pageMargins left="0.511811024" right="0.511811024" top="0.78740157499999996" bottom="0.78740157499999996"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P920"/>
  <sheetViews>
    <sheetView workbookViewId="0">
      <selection activeCell="D29" sqref="D29"/>
    </sheetView>
  </sheetViews>
  <sheetFormatPr defaultColWidth="14.453125" defaultRowHeight="15" customHeight="1" x14ac:dyDescent="0.25"/>
  <cols>
    <col min="1" max="1" width="11" customWidth="1"/>
    <col min="2" max="2" width="12.26953125" customWidth="1"/>
    <col min="3" max="3" width="13.54296875" customWidth="1"/>
    <col min="4" max="4" width="11.7265625" customWidth="1"/>
    <col min="5" max="5" width="12.26953125" customWidth="1"/>
    <col min="6" max="7" width="8.7265625" customWidth="1"/>
    <col min="8" max="8" width="14.1796875" customWidth="1"/>
    <col min="9" max="9" width="14.26953125" customWidth="1"/>
    <col min="10" max="10" width="14" customWidth="1"/>
    <col min="11" max="11" width="13.26953125" customWidth="1"/>
    <col min="12" max="26" width="8.7265625" customWidth="1"/>
  </cols>
  <sheetData>
    <row r="1" spans="1:16" ht="12.75" customHeight="1" thickBot="1" x14ac:dyDescent="0.3">
      <c r="A1" s="349" t="s">
        <v>208</v>
      </c>
      <c r="B1" s="266"/>
      <c r="C1" s="267"/>
    </row>
    <row r="2" spans="1:16" ht="12.75" customHeight="1" x14ac:dyDescent="0.3">
      <c r="A2" s="94"/>
      <c r="B2" s="19"/>
      <c r="C2" s="95"/>
      <c r="G2" s="128" t="s">
        <v>209</v>
      </c>
    </row>
    <row r="3" spans="1:16" ht="12.75" customHeight="1" x14ac:dyDescent="0.3">
      <c r="A3" s="122" t="s">
        <v>167</v>
      </c>
      <c r="B3" s="19"/>
      <c r="C3" s="95"/>
    </row>
    <row r="4" spans="1:16" ht="12.75" customHeight="1" x14ac:dyDescent="0.25">
      <c r="A4" s="94" t="s">
        <v>168</v>
      </c>
      <c r="B4" s="19"/>
      <c r="C4" s="123">
        <f>PessoalApoio!I45</f>
        <v>1861.03</v>
      </c>
      <c r="G4" s="347" t="s">
        <v>210</v>
      </c>
      <c r="H4" s="293"/>
      <c r="I4" s="293"/>
      <c r="J4" s="293"/>
      <c r="K4" s="293"/>
      <c r="L4" s="293"/>
      <c r="M4" s="293"/>
      <c r="N4" s="293"/>
      <c r="O4" s="293"/>
      <c r="P4" s="293"/>
    </row>
    <row r="5" spans="1:16" ht="12.75" customHeight="1" x14ac:dyDescent="0.3">
      <c r="A5" s="122"/>
      <c r="B5" s="19"/>
      <c r="C5" s="125"/>
      <c r="D5" s="124"/>
      <c r="E5" s="348"/>
      <c r="F5" s="293"/>
      <c r="G5" s="293"/>
      <c r="H5" s="293"/>
      <c r="I5" s="293"/>
      <c r="J5" s="293"/>
      <c r="K5" s="293"/>
      <c r="L5" s="293"/>
      <c r="M5" s="293"/>
      <c r="N5" s="293"/>
      <c r="O5" s="293"/>
      <c r="P5" s="293"/>
    </row>
    <row r="6" spans="1:16" ht="12.75" customHeight="1" x14ac:dyDescent="0.25">
      <c r="A6" s="94"/>
      <c r="B6" s="19"/>
      <c r="C6" s="95"/>
      <c r="G6" s="293"/>
      <c r="H6" s="293"/>
      <c r="I6" s="293"/>
      <c r="J6" s="293"/>
      <c r="K6" s="293"/>
      <c r="L6" s="293"/>
      <c r="M6" s="293"/>
      <c r="N6" s="293"/>
      <c r="O6" s="293"/>
      <c r="P6" s="293"/>
    </row>
    <row r="7" spans="1:16" ht="12.75" customHeight="1" x14ac:dyDescent="0.3">
      <c r="A7" s="122"/>
      <c r="B7" s="19"/>
      <c r="C7" s="126"/>
      <c r="G7" s="293"/>
      <c r="H7" s="293"/>
      <c r="I7" s="293"/>
      <c r="J7" s="293"/>
      <c r="K7" s="293"/>
      <c r="L7" s="293"/>
      <c r="M7" s="293"/>
      <c r="N7" s="293"/>
      <c r="O7" s="293"/>
      <c r="P7" s="293"/>
    </row>
    <row r="8" spans="1:16" ht="12.75" customHeight="1" x14ac:dyDescent="0.3">
      <c r="A8" s="122" t="s">
        <v>171</v>
      </c>
      <c r="B8" s="19"/>
      <c r="C8" s="246">
        <f>7/30/12</f>
        <v>1.9444444444444445E-2</v>
      </c>
      <c r="I8" s="44"/>
    </row>
    <row r="9" spans="1:16" ht="12.75" customHeight="1" thickBot="1" x14ac:dyDescent="0.3">
      <c r="A9" s="94"/>
      <c r="B9" s="19"/>
      <c r="C9" s="95"/>
    </row>
    <row r="10" spans="1:16" ht="12.75" customHeight="1" thickBot="1" x14ac:dyDescent="0.35">
      <c r="A10" s="87" t="s">
        <v>211</v>
      </c>
      <c r="B10" s="88"/>
      <c r="C10" s="127">
        <f>C4*C8</f>
        <v>36.186694444444441</v>
      </c>
    </row>
    <row r="11" spans="1:16" ht="12.75" customHeight="1" x14ac:dyDescent="0.25"/>
    <row r="12" spans="1:16" ht="12.75" customHeight="1" x14ac:dyDescent="0.25"/>
    <row r="13" spans="1:16" ht="12.75" customHeight="1" x14ac:dyDescent="0.25"/>
    <row r="14" spans="1:16" ht="12.75" customHeight="1" x14ac:dyDescent="0.25"/>
    <row r="15" spans="1:16" ht="12.75" customHeight="1" x14ac:dyDescent="0.25"/>
    <row r="16" spans="1:16"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sheetData>
  <mergeCells count="3">
    <mergeCell ref="G4:P7"/>
    <mergeCell ref="E5:F5"/>
    <mergeCell ref="A1:C1"/>
  </mergeCells>
  <pageMargins left="0.511811024" right="0.511811024" top="0.78740157499999996" bottom="0.78740157499999996"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1000"/>
  <sheetViews>
    <sheetView workbookViewId="0">
      <selection activeCell="D8" sqref="D8"/>
    </sheetView>
  </sheetViews>
  <sheetFormatPr defaultColWidth="14.453125" defaultRowHeight="15" customHeight="1" x14ac:dyDescent="0.25"/>
  <cols>
    <col min="1" max="1" width="9.81640625" customWidth="1"/>
    <col min="2" max="2" width="10.81640625" customWidth="1"/>
    <col min="3" max="3" width="22.81640625" customWidth="1"/>
    <col min="4" max="4" width="9.54296875" customWidth="1"/>
    <col min="5" max="6" width="8.7265625" customWidth="1"/>
    <col min="7" max="7" width="3.453125" customWidth="1"/>
    <col min="8" max="8" width="3" customWidth="1"/>
    <col min="9" max="9" width="10.54296875" customWidth="1"/>
    <col min="10" max="26" width="8.7265625" customWidth="1"/>
  </cols>
  <sheetData>
    <row r="1" spans="1:14" ht="12.75" customHeight="1" x14ac:dyDescent="0.25">
      <c r="A1" s="345" t="s">
        <v>212</v>
      </c>
      <c r="B1" s="266"/>
      <c r="C1" s="266"/>
      <c r="D1" s="266"/>
      <c r="E1" s="266"/>
      <c r="F1" s="266"/>
      <c r="G1" s="266"/>
      <c r="H1" s="266"/>
      <c r="I1" s="267"/>
    </row>
    <row r="2" spans="1:14" ht="12.75" customHeight="1" x14ac:dyDescent="0.25"/>
    <row r="3" spans="1:14" ht="12.75" customHeight="1" x14ac:dyDescent="0.3">
      <c r="A3" s="242" t="s">
        <v>312</v>
      </c>
    </row>
    <row r="4" spans="1:14" ht="12.75" customHeight="1" x14ac:dyDescent="0.25"/>
    <row r="5" spans="1:14" ht="12.75" customHeight="1" x14ac:dyDescent="0.3">
      <c r="A5" s="2" t="s">
        <v>167</v>
      </c>
      <c r="B5" s="2"/>
    </row>
    <row r="6" spans="1:14" ht="12.75" customHeight="1" x14ac:dyDescent="0.25"/>
    <row r="7" spans="1:14" ht="12.75" customHeight="1" x14ac:dyDescent="0.3">
      <c r="A7" s="76" t="s">
        <v>213</v>
      </c>
      <c r="D7" s="44">
        <f>PessoalApoio!I45</f>
        <v>1861.03</v>
      </c>
    </row>
    <row r="8" spans="1:14" ht="12.75" customHeight="1" x14ac:dyDescent="0.3">
      <c r="A8" s="76" t="s">
        <v>349</v>
      </c>
      <c r="D8" s="44">
        <f>PessoalApoio!I103-PessoalApoio!I85-PessoalApoio!I86</f>
        <v>985.05559999999991</v>
      </c>
      <c r="F8" s="245" t="s">
        <v>355</v>
      </c>
    </row>
    <row r="9" spans="1:14" ht="12.75" customHeight="1" x14ac:dyDescent="0.3">
      <c r="A9" s="76" t="s">
        <v>215</v>
      </c>
      <c r="D9" s="44">
        <f>PessoalApoio!I113</f>
        <v>127.14970522222221</v>
      </c>
    </row>
    <row r="10" spans="1:14" ht="12.75" customHeight="1" x14ac:dyDescent="0.25">
      <c r="D10" s="44"/>
    </row>
    <row r="11" spans="1:14" ht="12.75" customHeight="1" x14ac:dyDescent="0.3">
      <c r="A11" s="2" t="s">
        <v>216</v>
      </c>
      <c r="B11" s="2"/>
      <c r="C11" s="2"/>
      <c r="D11" s="27">
        <f>SUM(D7:D10)</f>
        <v>2973.235305222222</v>
      </c>
    </row>
    <row r="12" spans="1:14" ht="12.75" customHeight="1" x14ac:dyDescent="0.25"/>
    <row r="13" spans="1:14" ht="12.75" customHeight="1" x14ac:dyDescent="0.25">
      <c r="A13" s="114" t="s">
        <v>217</v>
      </c>
      <c r="B13" s="102"/>
      <c r="C13" s="102"/>
      <c r="D13" s="129">
        <v>30</v>
      </c>
      <c r="F13" s="350"/>
      <c r="G13" s="293"/>
      <c r="H13" s="293"/>
      <c r="I13" s="293"/>
      <c r="J13" s="293"/>
      <c r="K13" s="293"/>
      <c r="L13" s="293"/>
      <c r="M13" s="293"/>
    </row>
    <row r="14" spans="1:14" ht="12.75" customHeight="1" x14ac:dyDescent="0.25"/>
    <row r="15" spans="1:14" ht="12.75" customHeight="1" x14ac:dyDescent="0.3">
      <c r="A15" s="87" t="s">
        <v>218</v>
      </c>
      <c r="B15" s="130"/>
      <c r="C15" s="130"/>
      <c r="D15" s="89">
        <f>D11/D13</f>
        <v>99.107843507407395</v>
      </c>
    </row>
    <row r="16" spans="1:14" ht="12.75" customHeight="1" x14ac:dyDescent="0.3">
      <c r="N16" s="243" t="s">
        <v>313</v>
      </c>
    </row>
    <row r="17" spans="1:17" ht="12.75" customHeight="1" x14ac:dyDescent="0.25">
      <c r="A17" s="114" t="s">
        <v>219</v>
      </c>
      <c r="B17" s="102"/>
      <c r="C17" s="102"/>
      <c r="D17" s="102"/>
      <c r="E17" s="102"/>
      <c r="F17" s="102"/>
      <c r="G17" s="102"/>
      <c r="H17" s="102"/>
      <c r="I17" s="131">
        <f>N18</f>
        <v>21.06</v>
      </c>
    </row>
    <row r="18" spans="1:17" ht="12.75" customHeight="1" x14ac:dyDescent="0.3">
      <c r="I18" s="19"/>
      <c r="N18" s="132">
        <v>21.06</v>
      </c>
      <c r="O18" s="76" t="s">
        <v>220</v>
      </c>
      <c r="Q18" s="245" t="s">
        <v>350</v>
      </c>
    </row>
    <row r="19" spans="1:17" ht="12.75" customHeight="1" x14ac:dyDescent="0.3">
      <c r="A19" s="114" t="s">
        <v>221</v>
      </c>
      <c r="B19" s="102"/>
      <c r="C19" s="102"/>
      <c r="D19" s="102"/>
      <c r="E19" s="102"/>
      <c r="F19" s="102"/>
      <c r="G19" s="102"/>
      <c r="H19" s="102"/>
      <c r="I19" s="131">
        <f>N19+N20+N22+N23+N24+N25+N26+N27+N30</f>
        <v>4.8739999999999988</v>
      </c>
      <c r="N19" s="133">
        <v>1</v>
      </c>
      <c r="O19" s="76" t="s">
        <v>222</v>
      </c>
    </row>
    <row r="20" spans="1:17" ht="12.75" customHeight="1" x14ac:dyDescent="0.3">
      <c r="I20" s="19"/>
      <c r="N20" s="133">
        <v>0</v>
      </c>
      <c r="O20" s="76" t="s">
        <v>223</v>
      </c>
    </row>
    <row r="21" spans="1:17" ht="12.75" customHeight="1" x14ac:dyDescent="0.3">
      <c r="A21" s="114" t="s">
        <v>224</v>
      </c>
      <c r="B21" s="102"/>
      <c r="C21" s="102"/>
      <c r="D21" s="102"/>
      <c r="E21" s="102"/>
      <c r="F21" s="102"/>
      <c r="G21" s="102"/>
      <c r="H21" s="102"/>
      <c r="I21" s="131">
        <f>N28</f>
        <v>0.19969999999999999</v>
      </c>
      <c r="N21" s="134">
        <v>0.96589999999999998</v>
      </c>
      <c r="O21" s="76" t="s">
        <v>225</v>
      </c>
    </row>
    <row r="22" spans="1:17" ht="12.75" customHeight="1" x14ac:dyDescent="0.3">
      <c r="I22" s="19"/>
      <c r="N22" s="133">
        <v>3.4931999999999999</v>
      </c>
      <c r="O22" s="76" t="s">
        <v>226</v>
      </c>
    </row>
    <row r="23" spans="1:17" ht="12.75" customHeight="1" x14ac:dyDescent="0.3">
      <c r="A23" s="114" t="s">
        <v>227</v>
      </c>
      <c r="B23" s="102"/>
      <c r="C23" s="102"/>
      <c r="D23" s="102"/>
      <c r="E23" s="102"/>
      <c r="F23" s="102"/>
      <c r="G23" s="102"/>
      <c r="H23" s="102"/>
      <c r="I23" s="131">
        <f>N21</f>
        <v>0.96589999999999998</v>
      </c>
      <c r="N23" s="133">
        <v>0.26879999999999998</v>
      </c>
      <c r="O23" s="76" t="s">
        <v>228</v>
      </c>
    </row>
    <row r="24" spans="1:17" ht="12.75" customHeight="1" x14ac:dyDescent="0.3">
      <c r="I24" s="19"/>
      <c r="N24" s="133">
        <v>4.2700000000000002E-2</v>
      </c>
      <c r="O24" s="76" t="s">
        <v>229</v>
      </c>
    </row>
    <row r="25" spans="1:17" ht="12.75" customHeight="1" x14ac:dyDescent="0.3">
      <c r="A25" s="114" t="s">
        <v>230</v>
      </c>
      <c r="B25" s="102"/>
      <c r="C25" s="102"/>
      <c r="D25" s="102"/>
      <c r="E25" s="102"/>
      <c r="F25" s="102"/>
      <c r="G25" s="102"/>
      <c r="H25" s="102"/>
      <c r="I25" s="131">
        <f>N29</f>
        <v>2.4752999999999998</v>
      </c>
      <c r="N25" s="133">
        <v>3.5499999999999997E-2</v>
      </c>
      <c r="O25" s="76" t="s">
        <v>231</v>
      </c>
    </row>
    <row r="26" spans="1:17" ht="12.75" customHeight="1" x14ac:dyDescent="0.3">
      <c r="N26" s="133">
        <v>0.02</v>
      </c>
      <c r="O26" s="76" t="s">
        <v>232</v>
      </c>
    </row>
    <row r="27" spans="1:17" ht="12.75" customHeight="1" x14ac:dyDescent="0.3">
      <c r="I27" s="114" t="s">
        <v>233</v>
      </c>
      <c r="J27" s="135">
        <f>SUM(I17:I25)</f>
        <v>29.5749</v>
      </c>
      <c r="N27" s="133">
        <v>4.0000000000000001E-3</v>
      </c>
      <c r="O27" s="76" t="s">
        <v>234</v>
      </c>
    </row>
    <row r="28" spans="1:17" ht="12.75" customHeight="1" x14ac:dyDescent="0.3">
      <c r="A28" s="114" t="s">
        <v>235</v>
      </c>
      <c r="B28" s="102"/>
      <c r="C28" s="102"/>
      <c r="D28" s="102"/>
      <c r="E28" s="127">
        <f>D15*I17/12</f>
        <v>173.93426535549997</v>
      </c>
      <c r="F28" s="19"/>
      <c r="G28" s="19"/>
      <c r="H28" s="19"/>
      <c r="N28" s="134">
        <v>0.19969999999999999</v>
      </c>
      <c r="O28" s="76" t="s">
        <v>236</v>
      </c>
    </row>
    <row r="29" spans="1:17" ht="12.75" customHeight="1" x14ac:dyDescent="0.3">
      <c r="E29" s="19"/>
      <c r="N29" s="134">
        <v>2.4752999999999998</v>
      </c>
      <c r="O29" s="76" t="s">
        <v>237</v>
      </c>
    </row>
    <row r="30" spans="1:17" ht="12.75" customHeight="1" x14ac:dyDescent="0.3">
      <c r="A30" s="114" t="s">
        <v>238</v>
      </c>
      <c r="B30" s="102"/>
      <c r="C30" s="102"/>
      <c r="D30" s="102"/>
      <c r="E30" s="127">
        <f>D15*I19/12</f>
        <v>40.254302437925297</v>
      </c>
      <c r="F30" s="19"/>
      <c r="G30" s="19"/>
      <c r="H30" s="19"/>
      <c r="N30" s="136">
        <v>9.7999999999999997E-3</v>
      </c>
      <c r="O30" s="76" t="s">
        <v>239</v>
      </c>
    </row>
    <row r="31" spans="1:17" ht="12.75" customHeight="1" x14ac:dyDescent="0.25">
      <c r="E31" s="19"/>
    </row>
    <row r="32" spans="1:17" ht="12.75" customHeight="1" x14ac:dyDescent="0.3">
      <c r="A32" s="114" t="s">
        <v>240</v>
      </c>
      <c r="B32" s="102"/>
      <c r="C32" s="102"/>
      <c r="D32" s="102"/>
      <c r="E32" s="127">
        <f>D15*I21/12</f>
        <v>1.6493196957024381</v>
      </c>
      <c r="F32" s="19"/>
      <c r="G32" s="19"/>
      <c r="H32" s="19"/>
      <c r="N32" s="137">
        <f>SUM(N18:N30)</f>
        <v>29.5749</v>
      </c>
      <c r="O32" s="10" t="s">
        <v>241</v>
      </c>
    </row>
    <row r="33" spans="1:16" ht="12.75" customHeight="1" x14ac:dyDescent="0.25">
      <c r="E33" s="19"/>
    </row>
    <row r="34" spans="1:16" ht="12.75" customHeight="1" x14ac:dyDescent="0.25">
      <c r="A34" s="114" t="s">
        <v>242</v>
      </c>
      <c r="B34" s="102"/>
      <c r="C34" s="102"/>
      <c r="D34" s="102"/>
      <c r="E34" s="127">
        <f>D15*I23/12</f>
        <v>7.9773555036503998</v>
      </c>
      <c r="P34" s="138"/>
    </row>
    <row r="35" spans="1:16" ht="12.75" customHeight="1" x14ac:dyDescent="0.25"/>
    <row r="36" spans="1:16" ht="12.75" customHeight="1" x14ac:dyDescent="0.25">
      <c r="A36" s="114" t="s">
        <v>243</v>
      </c>
      <c r="B36" s="102"/>
      <c r="C36" s="102"/>
      <c r="D36" s="102"/>
      <c r="E36" s="127">
        <f>D15*I25/12</f>
        <v>20.44347041949046</v>
      </c>
    </row>
    <row r="37" spans="1:16" ht="12.75" customHeight="1" x14ac:dyDescent="0.25"/>
    <row r="38" spans="1:16" ht="12.75" customHeight="1" x14ac:dyDescent="0.25">
      <c r="C38" s="351" t="s">
        <v>244</v>
      </c>
      <c r="D38" s="266"/>
      <c r="E38" s="266"/>
      <c r="F38" s="266"/>
      <c r="G38" s="266"/>
      <c r="H38" s="266"/>
      <c r="I38" s="267"/>
      <c r="J38" s="127">
        <f>SUM(E28:E36)</f>
        <v>244.25871341226858</v>
      </c>
    </row>
    <row r="39" spans="1:16" ht="12.75" customHeight="1" x14ac:dyDescent="0.25"/>
    <row r="40" spans="1:16" ht="12.75" customHeight="1" x14ac:dyDescent="0.25"/>
    <row r="41" spans="1:16" ht="12.75" customHeight="1" x14ac:dyDescent="0.25"/>
    <row r="42" spans="1:16" ht="12.75" customHeight="1" x14ac:dyDescent="0.25">
      <c r="A42" s="352" t="s">
        <v>245</v>
      </c>
      <c r="B42" s="266"/>
      <c r="C42" s="266"/>
      <c r="D42" s="267"/>
      <c r="E42" s="139"/>
      <c r="F42" s="139"/>
      <c r="G42" s="139"/>
      <c r="H42" s="49"/>
      <c r="I42" s="49"/>
    </row>
    <row r="43" spans="1:16" ht="12.75" customHeight="1" x14ac:dyDescent="0.25">
      <c r="A43" s="140"/>
      <c r="B43" s="140"/>
      <c r="C43" s="140"/>
      <c r="D43" s="140"/>
      <c r="E43" s="140"/>
      <c r="F43" s="140"/>
      <c r="G43" s="140"/>
    </row>
    <row r="44" spans="1:16" ht="12.75" customHeight="1" x14ac:dyDescent="0.3">
      <c r="A44" s="141" t="s">
        <v>167</v>
      </c>
      <c r="B44" s="141"/>
      <c r="C44" s="140"/>
      <c r="D44" s="140"/>
      <c r="E44" s="140"/>
      <c r="F44" s="140"/>
      <c r="G44" s="140"/>
    </row>
    <row r="45" spans="1:16" ht="12.75" customHeight="1" x14ac:dyDescent="0.25">
      <c r="A45" s="140"/>
      <c r="B45" s="140"/>
      <c r="C45" s="140"/>
      <c r="D45" s="140"/>
      <c r="E45" s="140"/>
      <c r="F45" s="140"/>
      <c r="G45" s="140"/>
    </row>
    <row r="46" spans="1:16" ht="12.75" customHeight="1" x14ac:dyDescent="0.25">
      <c r="A46" s="140" t="s">
        <v>213</v>
      </c>
      <c r="B46" s="140"/>
      <c r="C46" s="140"/>
      <c r="D46" s="142">
        <f>PessoalApoio!I45</f>
        <v>1861.03</v>
      </c>
      <c r="E46" s="140"/>
      <c r="F46" s="140"/>
      <c r="G46" s="140"/>
    </row>
    <row r="47" spans="1:16" ht="12.75" customHeight="1" x14ac:dyDescent="0.25">
      <c r="A47" s="140" t="s">
        <v>214</v>
      </c>
      <c r="B47" s="140"/>
      <c r="C47" s="140"/>
      <c r="D47" s="142">
        <f>PessoalApoio!I103</f>
        <v>1444.2013999999999</v>
      </c>
      <c r="E47" s="140"/>
      <c r="F47" s="140"/>
      <c r="G47" s="140"/>
    </row>
    <row r="48" spans="1:16" ht="12.75" customHeight="1" x14ac:dyDescent="0.25">
      <c r="A48" s="140" t="s">
        <v>215</v>
      </c>
      <c r="B48" s="140"/>
      <c r="C48" s="140"/>
      <c r="D48" s="142">
        <f>PessoalApoio!I113</f>
        <v>127.14970522222221</v>
      </c>
      <c r="E48" s="140"/>
      <c r="F48" s="140"/>
      <c r="G48" s="140"/>
    </row>
    <row r="49" spans="1:10" ht="12.75" customHeight="1" x14ac:dyDescent="0.25">
      <c r="A49" s="140"/>
      <c r="B49" s="140"/>
      <c r="C49" s="140"/>
      <c r="D49" s="142"/>
      <c r="E49" s="140"/>
      <c r="F49" s="140"/>
      <c r="G49" s="140"/>
    </row>
    <row r="50" spans="1:10" ht="12.75" customHeight="1" x14ac:dyDescent="0.3">
      <c r="A50" s="141" t="s">
        <v>216</v>
      </c>
      <c r="B50" s="141"/>
      <c r="C50" s="141"/>
      <c r="D50" s="143">
        <f>SUM(D46:D49)</f>
        <v>3432.3811052222218</v>
      </c>
      <c r="E50" s="140"/>
      <c r="F50" s="140"/>
      <c r="G50" s="140"/>
    </row>
    <row r="51" spans="1:10" ht="12.75" customHeight="1" x14ac:dyDescent="0.25">
      <c r="A51" s="140"/>
      <c r="B51" s="140"/>
      <c r="C51" s="140"/>
      <c r="D51" s="140"/>
      <c r="E51" s="140"/>
      <c r="F51" s="140"/>
      <c r="G51" s="140"/>
    </row>
    <row r="52" spans="1:10" ht="12.75" customHeight="1" x14ac:dyDescent="0.25">
      <c r="A52" s="144" t="s">
        <v>246</v>
      </c>
      <c r="B52" s="145"/>
      <c r="C52" s="145"/>
      <c r="D52" s="146">
        <v>220</v>
      </c>
      <c r="E52" s="147" t="s">
        <v>247</v>
      </c>
      <c r="F52" s="140" t="s">
        <v>248</v>
      </c>
      <c r="G52" s="140"/>
    </row>
    <row r="53" spans="1:10" ht="12.75" customHeight="1" x14ac:dyDescent="0.25">
      <c r="A53" s="140"/>
      <c r="B53" s="140"/>
      <c r="C53" s="140"/>
      <c r="D53" s="140"/>
      <c r="E53" s="140"/>
      <c r="F53" s="140"/>
      <c r="G53" s="140"/>
    </row>
    <row r="54" spans="1:10" ht="12.75" customHeight="1" x14ac:dyDescent="0.3">
      <c r="A54" s="148" t="s">
        <v>249</v>
      </c>
      <c r="B54" s="149"/>
      <c r="C54" s="149"/>
      <c r="D54" s="150">
        <f>D50/D52</f>
        <v>15.601732296464645</v>
      </c>
      <c r="E54" s="140"/>
      <c r="F54" s="140"/>
      <c r="G54" s="140"/>
    </row>
    <row r="55" spans="1:10" ht="12.75" customHeight="1" x14ac:dyDescent="0.25">
      <c r="A55" s="140"/>
      <c r="B55" s="140"/>
      <c r="C55" s="140"/>
      <c r="D55" s="140"/>
      <c r="E55" s="140"/>
      <c r="F55" s="140"/>
      <c r="G55" s="140"/>
    </row>
    <row r="56" spans="1:10" ht="12.75" customHeight="1" x14ac:dyDescent="0.25">
      <c r="A56" s="144" t="s">
        <v>250</v>
      </c>
      <c r="B56" s="145"/>
      <c r="C56" s="145"/>
      <c r="D56" s="146">
        <v>15</v>
      </c>
      <c r="E56" s="140"/>
      <c r="F56" s="140"/>
      <c r="G56" s="140"/>
    </row>
    <row r="57" spans="1:10" ht="12.75" customHeight="1" x14ac:dyDescent="0.25">
      <c r="A57" s="140"/>
      <c r="B57" s="140"/>
      <c r="C57" s="140"/>
      <c r="D57" s="140"/>
      <c r="E57" s="140"/>
      <c r="F57" s="140"/>
      <c r="G57" s="140"/>
    </row>
    <row r="58" spans="1:10" ht="12.75" customHeight="1" x14ac:dyDescent="0.3">
      <c r="A58" s="148" t="s">
        <v>251</v>
      </c>
      <c r="B58" s="149"/>
      <c r="C58" s="149"/>
      <c r="D58" s="150">
        <f>D54*D56</f>
        <v>234.02598444696969</v>
      </c>
      <c r="E58" s="140"/>
      <c r="F58" s="140"/>
      <c r="G58" s="140"/>
    </row>
    <row r="59" spans="1:10" ht="12.75" customHeight="1" x14ac:dyDescent="0.25"/>
    <row r="60" spans="1:10" ht="12.75" customHeight="1" x14ac:dyDescent="0.25"/>
    <row r="61" spans="1:10" ht="12.75" customHeight="1" x14ac:dyDescent="0.25"/>
    <row r="62" spans="1:10" ht="12.75" customHeight="1" x14ac:dyDescent="0.25">
      <c r="A62" s="347" t="s">
        <v>252</v>
      </c>
      <c r="B62" s="293"/>
      <c r="C62" s="293"/>
      <c r="D62" s="293"/>
      <c r="E62" s="293"/>
      <c r="F62" s="293"/>
      <c r="G62" s="293"/>
      <c r="H62" s="293"/>
      <c r="I62" s="293"/>
      <c r="J62" s="293"/>
    </row>
    <row r="63" spans="1:10" ht="12.75" customHeight="1" x14ac:dyDescent="0.25">
      <c r="A63" s="293"/>
      <c r="B63" s="293"/>
      <c r="C63" s="293"/>
      <c r="D63" s="293"/>
      <c r="E63" s="293"/>
      <c r="F63" s="293"/>
      <c r="G63" s="293"/>
      <c r="H63" s="293"/>
      <c r="I63" s="293"/>
      <c r="J63" s="293"/>
    </row>
    <row r="64" spans="1:10" ht="12.75" customHeight="1" x14ac:dyDescent="0.25">
      <c r="A64" s="293"/>
      <c r="B64" s="293"/>
      <c r="C64" s="293"/>
      <c r="D64" s="293"/>
      <c r="E64" s="293"/>
      <c r="F64" s="293"/>
      <c r="G64" s="293"/>
      <c r="H64" s="293"/>
      <c r="I64" s="293"/>
      <c r="J64" s="293"/>
    </row>
    <row r="65" spans="1:10" ht="12.75" customHeight="1" x14ac:dyDescent="0.25">
      <c r="A65" s="293"/>
      <c r="B65" s="293"/>
      <c r="C65" s="293"/>
      <c r="D65" s="293"/>
      <c r="E65" s="293"/>
      <c r="F65" s="293"/>
      <c r="G65" s="293"/>
      <c r="H65" s="293"/>
      <c r="I65" s="293"/>
      <c r="J65" s="293"/>
    </row>
    <row r="66" spans="1:10" ht="12.75" customHeight="1" x14ac:dyDescent="0.25">
      <c r="A66" s="293"/>
      <c r="B66" s="293"/>
      <c r="C66" s="293"/>
      <c r="D66" s="293"/>
      <c r="E66" s="293"/>
      <c r="F66" s="293"/>
      <c r="G66" s="293"/>
      <c r="H66" s="293"/>
      <c r="I66" s="293"/>
      <c r="J66" s="293"/>
    </row>
    <row r="67" spans="1:10" ht="12.75" customHeight="1" x14ac:dyDescent="0.25">
      <c r="A67" s="293"/>
      <c r="B67" s="293"/>
      <c r="C67" s="293"/>
      <c r="D67" s="293"/>
      <c r="E67" s="293"/>
      <c r="F67" s="293"/>
      <c r="G67" s="293"/>
      <c r="H67" s="293"/>
      <c r="I67" s="293"/>
      <c r="J67" s="293"/>
    </row>
    <row r="68" spans="1:10" ht="12.75" customHeight="1" x14ac:dyDescent="0.25"/>
    <row r="69" spans="1:10" ht="12.75" customHeight="1" x14ac:dyDescent="0.25"/>
    <row r="70" spans="1:10" ht="12.75" customHeight="1" x14ac:dyDescent="0.25"/>
    <row r="71" spans="1:10" ht="12.75" customHeight="1" x14ac:dyDescent="0.25"/>
    <row r="72" spans="1:10" ht="12.75" customHeight="1" x14ac:dyDescent="0.25"/>
    <row r="73" spans="1:10" ht="12.75" customHeight="1" x14ac:dyDescent="0.25"/>
    <row r="74" spans="1:10" ht="12.75" customHeight="1" x14ac:dyDescent="0.25"/>
    <row r="75" spans="1:10" ht="12.75" customHeight="1" x14ac:dyDescent="0.25"/>
    <row r="76" spans="1:10" ht="12.75" customHeight="1" x14ac:dyDescent="0.25"/>
    <row r="77" spans="1:10" ht="12.75" customHeight="1" x14ac:dyDescent="0.25"/>
    <row r="78" spans="1:10" ht="12.75" customHeight="1" x14ac:dyDescent="0.25"/>
    <row r="79" spans="1:10" ht="12.75" customHeight="1" x14ac:dyDescent="0.25"/>
    <row r="80" spans="1:1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mergeCells count="5">
    <mergeCell ref="A1:I1"/>
    <mergeCell ref="F13:M13"/>
    <mergeCell ref="C38:I38"/>
    <mergeCell ref="A42:D42"/>
    <mergeCell ref="A62:J67"/>
  </mergeCells>
  <pageMargins left="0.511811024" right="0.511811024" top="0.78740157499999996" bottom="0.78740157499999996" header="0" footer="0"/>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000"/>
  <sheetViews>
    <sheetView workbookViewId="0">
      <selection activeCell="I8" sqref="I8"/>
    </sheetView>
  </sheetViews>
  <sheetFormatPr defaultColWidth="14.453125" defaultRowHeight="15" customHeight="1" x14ac:dyDescent="0.25"/>
  <cols>
    <col min="1" max="1" width="4.81640625" customWidth="1"/>
    <col min="2" max="6" width="8.7265625" customWidth="1"/>
    <col min="7" max="7" width="21" customWidth="1"/>
    <col min="8" max="8" width="6.54296875" customWidth="1"/>
    <col min="9" max="26" width="8.7265625" customWidth="1"/>
  </cols>
  <sheetData>
    <row r="1" spans="1:9" ht="12.75" customHeight="1" x14ac:dyDescent="0.3">
      <c r="A1" s="151" t="s">
        <v>253</v>
      </c>
      <c r="B1" s="353" t="s">
        <v>254</v>
      </c>
      <c r="C1" s="319"/>
      <c r="D1" s="319"/>
      <c r="E1" s="319"/>
      <c r="F1" s="319"/>
      <c r="G1" s="319"/>
      <c r="H1" s="152">
        <f>PessoalApoio!H158+PessoalApoio!H159+PessoalApoio!H160</f>
        <v>0.14250000000000002</v>
      </c>
      <c r="I1" s="153"/>
    </row>
    <row r="2" spans="1:9" ht="12.75" customHeight="1" x14ac:dyDescent="0.3">
      <c r="A2" s="154"/>
      <c r="B2" s="354">
        <v>100</v>
      </c>
      <c r="C2" s="293"/>
      <c r="D2" s="293"/>
      <c r="E2" s="293"/>
      <c r="F2" s="293"/>
      <c r="G2" s="293"/>
      <c r="H2" s="156"/>
      <c r="I2" s="157"/>
    </row>
    <row r="3" spans="1:9" ht="12.75" customHeight="1" x14ac:dyDescent="0.3">
      <c r="A3" s="158"/>
      <c r="B3" s="155"/>
      <c r="C3" s="155"/>
      <c r="D3" s="155"/>
      <c r="E3" s="155"/>
      <c r="F3" s="155"/>
      <c r="G3" s="155"/>
      <c r="H3" s="156"/>
      <c r="I3" s="157"/>
    </row>
    <row r="4" spans="1:9" ht="12.75" customHeight="1" x14ac:dyDescent="0.3">
      <c r="A4" s="154" t="s">
        <v>255</v>
      </c>
      <c r="B4" s="354" t="s">
        <v>256</v>
      </c>
      <c r="C4" s="293"/>
      <c r="D4" s="293"/>
      <c r="E4" s="293"/>
      <c r="F4" s="293"/>
      <c r="G4" s="293"/>
      <c r="H4" s="156"/>
      <c r="I4" s="157">
        <f>PessoalApoio!I155+PessoalApoio!I156+PessoalApoio!I173</f>
        <v>4158.1356455385876</v>
      </c>
    </row>
    <row r="5" spans="1:9" ht="12.75" customHeight="1" x14ac:dyDescent="0.3">
      <c r="A5" s="154"/>
      <c r="B5" s="155"/>
      <c r="C5" s="155"/>
      <c r="D5" s="155"/>
      <c r="E5" s="155"/>
      <c r="F5" s="155"/>
      <c r="G5" s="155"/>
      <c r="H5" s="156"/>
      <c r="I5" s="157"/>
    </row>
    <row r="6" spans="1:9" ht="12.75" customHeight="1" x14ac:dyDescent="0.3">
      <c r="A6" s="154" t="s">
        <v>257</v>
      </c>
      <c r="B6" s="354" t="s">
        <v>258</v>
      </c>
      <c r="C6" s="293"/>
      <c r="D6" s="293"/>
      <c r="E6" s="293"/>
      <c r="F6" s="293"/>
      <c r="G6" s="293"/>
      <c r="H6" s="156"/>
      <c r="I6" s="157">
        <f>I4/(1-H1)</f>
        <v>4849.1377790537472</v>
      </c>
    </row>
    <row r="7" spans="1:9" ht="12.75" customHeight="1" x14ac:dyDescent="0.3">
      <c r="A7" s="154"/>
      <c r="B7" s="155"/>
      <c r="C7" s="155"/>
      <c r="D7" s="155"/>
      <c r="E7" s="155"/>
      <c r="F7" s="155"/>
      <c r="G7" s="155"/>
      <c r="H7" s="156"/>
      <c r="I7" s="157"/>
    </row>
    <row r="8" spans="1:9" ht="12.75" customHeight="1" x14ac:dyDescent="0.3">
      <c r="A8" s="159"/>
      <c r="B8" s="355" t="s">
        <v>259</v>
      </c>
      <c r="C8" s="322"/>
      <c r="D8" s="322"/>
      <c r="E8" s="322"/>
      <c r="F8" s="322"/>
      <c r="G8" s="322"/>
      <c r="H8" s="160"/>
      <c r="I8" s="161">
        <f>I6-I4</f>
        <v>691.00213351515958</v>
      </c>
    </row>
    <row r="9" spans="1:9" ht="12.75" customHeight="1" x14ac:dyDescent="0.25"/>
    <row r="10" spans="1:9" ht="12.75" customHeight="1" x14ac:dyDescent="0.25"/>
    <row r="11" spans="1:9" ht="12.75" customHeight="1" x14ac:dyDescent="0.25"/>
    <row r="12" spans="1:9" ht="12.75" customHeight="1" x14ac:dyDescent="0.25"/>
    <row r="13" spans="1:9" ht="12.75" customHeight="1" x14ac:dyDescent="0.25"/>
    <row r="14" spans="1:9" ht="12.75" customHeight="1" x14ac:dyDescent="0.25"/>
    <row r="15" spans="1:9" ht="12.75" customHeight="1" x14ac:dyDescent="0.25"/>
    <row r="16" spans="1:9"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mergeCells count="5">
    <mergeCell ref="B1:G1"/>
    <mergeCell ref="B2:G2"/>
    <mergeCell ref="B4:G4"/>
    <mergeCell ref="B6:G6"/>
    <mergeCell ref="B8:G8"/>
  </mergeCells>
  <pageMargins left="0.511811024" right="0.511811024" top="0.78740157499999996" bottom="0.78740157499999996"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K984"/>
  <sheetViews>
    <sheetView workbookViewId="0">
      <selection activeCell="J5" sqref="J5:K5"/>
    </sheetView>
  </sheetViews>
  <sheetFormatPr defaultColWidth="14.453125" defaultRowHeight="15" customHeight="1" x14ac:dyDescent="0.25"/>
  <cols>
    <col min="1" max="1" width="3.7265625" customWidth="1"/>
    <col min="2" max="2" width="47.7265625" customWidth="1"/>
    <col min="3" max="3" width="5.54296875" customWidth="1"/>
    <col min="4" max="4" width="9.1796875" customWidth="1"/>
    <col min="5" max="5" width="8.81640625" customWidth="1"/>
    <col min="6" max="6" width="8.7265625" customWidth="1"/>
    <col min="7" max="7" width="9" customWidth="1"/>
    <col min="8" max="8" width="9.1796875" customWidth="1"/>
    <col min="9" max="9" width="9.26953125" customWidth="1"/>
    <col min="10" max="10" width="10" customWidth="1"/>
    <col min="11" max="11" width="11" customWidth="1"/>
    <col min="12" max="25" width="8.7265625" customWidth="1"/>
  </cols>
  <sheetData>
    <row r="1" spans="1:11" ht="23.25" customHeight="1" thickBot="1" x14ac:dyDescent="0.3">
      <c r="A1" s="356" t="s">
        <v>315</v>
      </c>
      <c r="B1" s="266"/>
      <c r="C1" s="266"/>
      <c r="D1" s="266"/>
      <c r="E1" s="266"/>
      <c r="F1" s="266"/>
      <c r="G1" s="266"/>
      <c r="H1" s="266"/>
      <c r="I1" s="266"/>
      <c r="J1" s="266"/>
      <c r="K1" s="267"/>
    </row>
    <row r="2" spans="1:11" ht="22.5" customHeight="1" x14ac:dyDescent="0.25">
      <c r="A2" s="162" t="s">
        <v>4</v>
      </c>
      <c r="B2" s="357" t="s">
        <v>365</v>
      </c>
      <c r="C2" s="317"/>
      <c r="D2" s="163"/>
      <c r="E2" s="358"/>
      <c r="F2" s="316"/>
      <c r="G2" s="316"/>
      <c r="H2" s="317"/>
      <c r="I2" s="163" t="s">
        <v>366</v>
      </c>
      <c r="J2" s="359">
        <v>44706.443055555559</v>
      </c>
      <c r="K2" s="296"/>
    </row>
    <row r="3" spans="1:11" ht="22.5" customHeight="1" x14ac:dyDescent="0.25">
      <c r="A3" s="164" t="s">
        <v>7</v>
      </c>
      <c r="B3" s="360" t="s">
        <v>367</v>
      </c>
      <c r="C3" s="255"/>
      <c r="D3" s="165"/>
      <c r="E3" s="363"/>
      <c r="F3" s="254"/>
      <c r="G3" s="254"/>
      <c r="H3" s="255"/>
      <c r="I3" s="165" t="s">
        <v>366</v>
      </c>
      <c r="J3" s="361">
        <v>44706.446527777778</v>
      </c>
      <c r="K3" s="304"/>
    </row>
    <row r="4" spans="1:11" ht="12.75" customHeight="1" x14ac:dyDescent="0.25">
      <c r="A4" s="166" t="s">
        <v>9</v>
      </c>
      <c r="B4" s="381" t="s">
        <v>368</v>
      </c>
      <c r="C4" s="255"/>
      <c r="D4" s="167"/>
      <c r="E4" s="364"/>
      <c r="F4" s="254"/>
      <c r="G4" s="254"/>
      <c r="H4" s="255"/>
      <c r="I4" s="165" t="s">
        <v>366</v>
      </c>
      <c r="J4" s="362">
        <v>44706.458333333336</v>
      </c>
      <c r="K4" s="304"/>
    </row>
    <row r="5" spans="1:11" ht="12.75" customHeight="1" x14ac:dyDescent="0.25">
      <c r="A5" s="164" t="s">
        <v>11</v>
      </c>
      <c r="B5" s="365"/>
      <c r="C5" s="255"/>
      <c r="D5" s="165"/>
      <c r="E5" s="363"/>
      <c r="F5" s="254"/>
      <c r="G5" s="254"/>
      <c r="H5" s="255"/>
      <c r="I5" s="165"/>
      <c r="J5" s="365"/>
      <c r="K5" s="304"/>
    </row>
    <row r="6" spans="1:11" ht="12.75" customHeight="1" x14ac:dyDescent="0.25">
      <c r="A6" s="168" t="s">
        <v>40</v>
      </c>
      <c r="B6" s="367"/>
      <c r="C6" s="255"/>
      <c r="D6" s="169"/>
      <c r="E6" s="366"/>
      <c r="F6" s="254"/>
      <c r="G6" s="254"/>
      <c r="H6" s="255"/>
      <c r="I6" s="169"/>
      <c r="J6" s="367"/>
      <c r="K6" s="304"/>
    </row>
    <row r="7" spans="1:11" ht="12.75" customHeight="1" thickBot="1" x14ac:dyDescent="0.3">
      <c r="A7" s="170" t="s">
        <v>42</v>
      </c>
      <c r="B7" s="368"/>
      <c r="C7" s="307"/>
      <c r="D7" s="171"/>
      <c r="E7" s="373"/>
      <c r="F7" s="328"/>
      <c r="G7" s="328"/>
      <c r="H7" s="307"/>
      <c r="I7" s="172"/>
      <c r="J7" s="368"/>
      <c r="K7" s="309"/>
    </row>
    <row r="8" spans="1:11" ht="12.75" customHeight="1" x14ac:dyDescent="0.25">
      <c r="A8" s="382" t="s">
        <v>262</v>
      </c>
      <c r="B8" s="384" t="s">
        <v>263</v>
      </c>
      <c r="C8" s="369" t="s">
        <v>265</v>
      </c>
      <c r="D8" s="374" t="s">
        <v>266</v>
      </c>
      <c r="E8" s="316"/>
      <c r="F8" s="316"/>
      <c r="G8" s="316"/>
      <c r="H8" s="316"/>
      <c r="I8" s="296"/>
      <c r="J8" s="375" t="s">
        <v>267</v>
      </c>
      <c r="K8" s="296"/>
    </row>
    <row r="9" spans="1:11" ht="12.75" customHeight="1" x14ac:dyDescent="0.25">
      <c r="A9" s="383"/>
      <c r="B9" s="385"/>
      <c r="C9" s="370"/>
      <c r="D9" s="166" t="s">
        <v>4</v>
      </c>
      <c r="E9" s="173" t="s">
        <v>7</v>
      </c>
      <c r="F9" s="173" t="s">
        <v>9</v>
      </c>
      <c r="G9" s="173" t="s">
        <v>11</v>
      </c>
      <c r="H9" s="173" t="s">
        <v>40</v>
      </c>
      <c r="I9" s="174" t="s">
        <v>42</v>
      </c>
      <c r="J9" s="376" t="s">
        <v>268</v>
      </c>
      <c r="K9" s="378" t="s">
        <v>269</v>
      </c>
    </row>
    <row r="10" spans="1:11" ht="12.75" customHeight="1" thickBot="1" x14ac:dyDescent="0.3">
      <c r="A10" s="377"/>
      <c r="B10" s="386"/>
      <c r="C10" s="371"/>
      <c r="D10" s="175" t="s">
        <v>270</v>
      </c>
      <c r="E10" s="176" t="s">
        <v>270</v>
      </c>
      <c r="F10" s="176" t="s">
        <v>270</v>
      </c>
      <c r="G10" s="176" t="s">
        <v>270</v>
      </c>
      <c r="H10" s="176" t="s">
        <v>270</v>
      </c>
      <c r="I10" s="177" t="s">
        <v>270</v>
      </c>
      <c r="J10" s="377"/>
      <c r="K10" s="371"/>
    </row>
    <row r="11" spans="1:11" ht="12.75" customHeight="1" x14ac:dyDescent="0.25">
      <c r="A11" s="178">
        <v>1</v>
      </c>
      <c r="B11" s="179" t="s">
        <v>362</v>
      </c>
      <c r="C11" s="180">
        <v>1</v>
      </c>
      <c r="D11" s="181">
        <v>164.9</v>
      </c>
      <c r="E11" s="181">
        <v>169</v>
      </c>
      <c r="F11" s="181">
        <v>180.41</v>
      </c>
      <c r="G11" s="181"/>
      <c r="H11" s="181"/>
      <c r="I11" s="181"/>
      <c r="J11" s="182">
        <f t="shared" ref="J11:J17" si="0">AVERAGE(D11:I11)</f>
        <v>171.43666666666664</v>
      </c>
      <c r="K11" s="183">
        <f t="shared" ref="K11:K17" si="1">J11*C11</f>
        <v>171.43666666666664</v>
      </c>
    </row>
    <row r="12" spans="1:11" ht="12.75" customHeight="1" x14ac:dyDescent="0.25">
      <c r="A12" s="184">
        <v>2</v>
      </c>
      <c r="B12" s="185" t="s">
        <v>363</v>
      </c>
      <c r="C12" s="187">
        <v>3</v>
      </c>
      <c r="D12" s="188">
        <v>82.9</v>
      </c>
      <c r="E12" s="188">
        <v>79.900000000000006</v>
      </c>
      <c r="F12" s="188">
        <v>98.71</v>
      </c>
      <c r="G12" s="188"/>
      <c r="H12" s="188"/>
      <c r="I12" s="188"/>
      <c r="J12" s="189">
        <f t="shared" si="0"/>
        <v>87.17</v>
      </c>
      <c r="K12" s="190">
        <f t="shared" si="1"/>
        <v>261.51</v>
      </c>
    </row>
    <row r="13" spans="1:11" ht="12.75" customHeight="1" x14ac:dyDescent="0.25">
      <c r="A13" s="184">
        <v>3</v>
      </c>
      <c r="B13" s="191" t="s">
        <v>364</v>
      </c>
      <c r="C13" s="187">
        <v>2</v>
      </c>
      <c r="D13" s="188">
        <v>35.9</v>
      </c>
      <c r="E13" s="188">
        <v>92.97</v>
      </c>
      <c r="F13" s="188">
        <v>139.56</v>
      </c>
      <c r="G13" s="188"/>
      <c r="H13" s="188"/>
      <c r="I13" s="188"/>
      <c r="J13" s="189">
        <f t="shared" si="0"/>
        <v>89.476666666666674</v>
      </c>
      <c r="K13" s="190">
        <f t="shared" si="1"/>
        <v>178.95333333333335</v>
      </c>
    </row>
    <row r="14" spans="1:11" ht="12.75" customHeight="1" x14ac:dyDescent="0.25">
      <c r="A14" s="184">
        <v>4</v>
      </c>
      <c r="B14" s="191"/>
      <c r="C14" s="187"/>
      <c r="D14" s="188">
        <v>0</v>
      </c>
      <c r="E14" s="188"/>
      <c r="F14" s="188"/>
      <c r="G14" s="188"/>
      <c r="H14" s="188"/>
      <c r="I14" s="188"/>
      <c r="J14" s="189">
        <f t="shared" si="0"/>
        <v>0</v>
      </c>
      <c r="K14" s="190">
        <f t="shared" si="1"/>
        <v>0</v>
      </c>
    </row>
    <row r="15" spans="1:11" ht="12.75" customHeight="1" x14ac:dyDescent="0.25">
      <c r="A15" s="184">
        <v>5</v>
      </c>
      <c r="B15" s="191"/>
      <c r="C15" s="187"/>
      <c r="D15" s="188">
        <v>0</v>
      </c>
      <c r="E15" s="188"/>
      <c r="F15" s="188"/>
      <c r="G15" s="188"/>
      <c r="H15" s="188"/>
      <c r="I15" s="188"/>
      <c r="J15" s="189">
        <f t="shared" si="0"/>
        <v>0</v>
      </c>
      <c r="K15" s="190">
        <f t="shared" si="1"/>
        <v>0</v>
      </c>
    </row>
    <row r="16" spans="1:11" ht="12.75" customHeight="1" x14ac:dyDescent="0.25">
      <c r="A16" s="184">
        <v>6</v>
      </c>
      <c r="B16" s="191"/>
      <c r="C16" s="187"/>
      <c r="D16" s="188">
        <v>0</v>
      </c>
      <c r="E16" s="188"/>
      <c r="F16" s="188"/>
      <c r="G16" s="188"/>
      <c r="H16" s="188"/>
      <c r="I16" s="188"/>
      <c r="J16" s="189">
        <f t="shared" si="0"/>
        <v>0</v>
      </c>
      <c r="K16" s="190">
        <f t="shared" si="1"/>
        <v>0</v>
      </c>
    </row>
    <row r="17" spans="1:11" ht="12.75" customHeight="1" x14ac:dyDescent="0.25">
      <c r="A17" s="184">
        <v>7</v>
      </c>
      <c r="B17" s="191"/>
      <c r="C17" s="187"/>
      <c r="D17" s="188">
        <v>0</v>
      </c>
      <c r="E17" s="188"/>
      <c r="F17" s="188"/>
      <c r="G17" s="188"/>
      <c r="H17" s="188"/>
      <c r="I17" s="188"/>
      <c r="J17" s="189">
        <f t="shared" si="0"/>
        <v>0</v>
      </c>
      <c r="K17" s="190">
        <f t="shared" si="1"/>
        <v>0</v>
      </c>
    </row>
    <row r="18" spans="1:11" ht="12.75" customHeight="1" thickBot="1" x14ac:dyDescent="0.3">
      <c r="A18" s="184">
        <v>8</v>
      </c>
      <c r="B18" s="185"/>
      <c r="C18" s="187"/>
      <c r="D18" s="188"/>
      <c r="E18" s="188"/>
      <c r="F18" s="188"/>
      <c r="G18" s="188"/>
      <c r="H18" s="188"/>
      <c r="I18" s="188"/>
      <c r="J18" s="189"/>
      <c r="K18" s="190"/>
    </row>
    <row r="19" spans="1:11" ht="12.75" customHeight="1" thickBot="1" x14ac:dyDescent="0.3">
      <c r="A19" s="372" t="s">
        <v>271</v>
      </c>
      <c r="B19" s="266"/>
      <c r="C19" s="267"/>
      <c r="D19" s="193"/>
      <c r="E19" s="194"/>
      <c r="F19" s="194"/>
      <c r="G19" s="194"/>
      <c r="H19" s="194"/>
      <c r="I19" s="195"/>
      <c r="J19" s="379">
        <f>SUM(K11:K18)</f>
        <v>611.9</v>
      </c>
      <c r="K19" s="380"/>
    </row>
    <row r="20" spans="1:11" ht="5.25" customHeight="1" thickBot="1" x14ac:dyDescent="0.3">
      <c r="A20" s="1"/>
    </row>
    <row r="21" spans="1:11" ht="12.75" customHeight="1" thickBot="1" x14ac:dyDescent="0.35">
      <c r="A21" s="372" t="s">
        <v>272</v>
      </c>
      <c r="B21" s="266"/>
      <c r="C21" s="266"/>
      <c r="D21" s="266"/>
      <c r="E21" s="266"/>
      <c r="F21" s="266"/>
      <c r="G21" s="266"/>
      <c r="H21" s="266"/>
      <c r="I21" s="267"/>
      <c r="J21" s="389">
        <f>J19/12</f>
        <v>50.991666666666667</v>
      </c>
      <c r="K21" s="267"/>
    </row>
    <row r="22" spans="1:11" ht="12.75" customHeight="1" x14ac:dyDescent="0.25">
      <c r="A22" s="1"/>
    </row>
    <row r="23" spans="1:11" ht="12.75" customHeight="1" thickBot="1" x14ac:dyDescent="0.3">
      <c r="A23" s="94"/>
      <c r="B23" s="19"/>
      <c r="C23" s="19"/>
      <c r="D23" s="19"/>
      <c r="E23" s="19"/>
      <c r="F23" s="19"/>
      <c r="G23" s="19"/>
      <c r="H23" s="19"/>
      <c r="I23" s="19"/>
      <c r="J23" s="19"/>
      <c r="K23" s="95"/>
    </row>
    <row r="24" spans="1:11" ht="12.75" customHeight="1" thickBot="1" x14ac:dyDescent="0.3">
      <c r="A24" s="387" t="s">
        <v>273</v>
      </c>
      <c r="B24" s="266"/>
      <c r="C24" s="266"/>
      <c r="D24" s="266"/>
      <c r="E24" s="266"/>
      <c r="F24" s="266"/>
      <c r="G24" s="266"/>
      <c r="H24" s="266"/>
      <c r="I24" s="388"/>
      <c r="J24" s="390">
        <f>J21</f>
        <v>50.991666666666667</v>
      </c>
      <c r="K24" s="267"/>
    </row>
    <row r="25" spans="1:11" ht="10.5" customHeight="1" x14ac:dyDescent="0.25">
      <c r="A25" s="1"/>
    </row>
    <row r="26" spans="1:11" ht="12.75" customHeight="1" thickBot="1" x14ac:dyDescent="0.3">
      <c r="A26" s="1"/>
    </row>
    <row r="27" spans="1:11" ht="12.75" customHeight="1" x14ac:dyDescent="0.25">
      <c r="A27" s="334" t="s">
        <v>274</v>
      </c>
      <c r="B27" s="335"/>
      <c r="C27" s="335"/>
      <c r="D27" s="335"/>
      <c r="E27" s="335"/>
      <c r="F27" s="335"/>
      <c r="G27" s="336"/>
    </row>
    <row r="28" spans="1:11" ht="12.75" customHeight="1" x14ac:dyDescent="0.25">
      <c r="A28" s="337"/>
      <c r="B28" s="293"/>
      <c r="C28" s="293"/>
      <c r="D28" s="293"/>
      <c r="E28" s="293"/>
      <c r="F28" s="293"/>
      <c r="G28" s="338"/>
    </row>
    <row r="29" spans="1:11" ht="12.75" customHeight="1" x14ac:dyDescent="0.25">
      <c r="A29" s="337"/>
      <c r="B29" s="293"/>
      <c r="C29" s="293"/>
      <c r="D29" s="293"/>
      <c r="E29" s="293"/>
      <c r="F29" s="293"/>
      <c r="G29" s="338"/>
    </row>
    <row r="30" spans="1:11" ht="12.75" customHeight="1" thickBot="1" x14ac:dyDescent="0.3">
      <c r="A30" s="339"/>
      <c r="B30" s="311"/>
      <c r="C30" s="311"/>
      <c r="D30" s="311"/>
      <c r="E30" s="311"/>
      <c r="F30" s="311"/>
      <c r="G30" s="340"/>
    </row>
    <row r="31" spans="1:11" ht="12.75" customHeight="1" x14ac:dyDescent="0.25">
      <c r="A31" s="1"/>
    </row>
    <row r="32" spans="1:11" ht="12.75" customHeight="1" x14ac:dyDescent="0.25">
      <c r="A32" s="1"/>
    </row>
    <row r="33" spans="1:1" ht="12.75" customHeight="1" x14ac:dyDescent="0.25">
      <c r="A33" s="1"/>
    </row>
    <row r="34" spans="1:1" ht="12.75" customHeight="1" x14ac:dyDescent="0.25">
      <c r="A34" s="1"/>
    </row>
    <row r="35" spans="1:1" ht="12.75" customHeight="1" x14ac:dyDescent="0.25">
      <c r="A35" s="1"/>
    </row>
    <row r="36" spans="1:1" ht="12.75" customHeight="1" x14ac:dyDescent="0.25">
      <c r="A36" s="1"/>
    </row>
    <row r="37" spans="1:1" ht="12.75" customHeight="1" x14ac:dyDescent="0.25">
      <c r="A37" s="1"/>
    </row>
    <row r="38" spans="1:1" ht="12.75" customHeight="1" x14ac:dyDescent="0.25">
      <c r="A38" s="1"/>
    </row>
    <row r="39" spans="1:1" ht="12.75" customHeight="1" x14ac:dyDescent="0.25">
      <c r="A39" s="1"/>
    </row>
    <row r="40" spans="1:1" ht="12.75" customHeight="1" x14ac:dyDescent="0.25">
      <c r="A40" s="1"/>
    </row>
    <row r="41" spans="1:1" ht="12.75" customHeight="1" x14ac:dyDescent="0.25">
      <c r="A41" s="1"/>
    </row>
    <row r="42" spans="1:1" ht="12.75" customHeight="1" x14ac:dyDescent="0.25">
      <c r="A42" s="1"/>
    </row>
    <row r="43" spans="1:1" ht="12.75" customHeight="1" x14ac:dyDescent="0.25">
      <c r="A43" s="1"/>
    </row>
    <row r="44" spans="1:1" ht="12.75" customHeight="1" x14ac:dyDescent="0.25">
      <c r="A44" s="1"/>
    </row>
    <row r="45" spans="1:1" ht="12.75" customHeight="1" x14ac:dyDescent="0.25">
      <c r="A45" s="1"/>
    </row>
    <row r="46" spans="1:1" ht="12.75" customHeight="1" x14ac:dyDescent="0.25">
      <c r="A46" s="1"/>
    </row>
    <row r="47" spans="1:1" ht="12.75" customHeight="1" x14ac:dyDescent="0.25">
      <c r="A47" s="1"/>
    </row>
    <row r="48" spans="1:1" ht="12.75" customHeight="1" x14ac:dyDescent="0.25">
      <c r="A48" s="1"/>
    </row>
    <row r="49" spans="1:1" ht="12.75" customHeight="1" x14ac:dyDescent="0.25">
      <c r="A49" s="1"/>
    </row>
    <row r="50" spans="1:1" ht="12.75" customHeight="1" x14ac:dyDescent="0.25">
      <c r="A50" s="1"/>
    </row>
    <row r="51" spans="1:1" ht="12.75" customHeight="1" x14ac:dyDescent="0.25">
      <c r="A51" s="1"/>
    </row>
    <row r="52" spans="1:1" ht="12.75" customHeight="1" x14ac:dyDescent="0.25">
      <c r="A52" s="1"/>
    </row>
    <row r="53" spans="1:1" ht="12.75" customHeight="1" x14ac:dyDescent="0.25">
      <c r="A53" s="1"/>
    </row>
    <row r="54" spans="1:1" ht="12.75" customHeight="1" x14ac:dyDescent="0.25">
      <c r="A54" s="1"/>
    </row>
    <row r="55" spans="1:1" ht="12.75" customHeight="1" x14ac:dyDescent="0.25">
      <c r="A55" s="1"/>
    </row>
    <row r="56" spans="1:1" ht="12.75" customHeight="1" x14ac:dyDescent="0.25">
      <c r="A56" s="1"/>
    </row>
    <row r="57" spans="1:1" ht="12.75" customHeight="1" x14ac:dyDescent="0.25">
      <c r="A57" s="1"/>
    </row>
    <row r="58" spans="1:1" ht="12.75" customHeight="1" x14ac:dyDescent="0.25">
      <c r="A58" s="1"/>
    </row>
    <row r="59" spans="1:1" ht="12.75" customHeight="1" x14ac:dyDescent="0.25">
      <c r="A59" s="1"/>
    </row>
    <row r="60" spans="1:1" ht="12.75" customHeight="1" x14ac:dyDescent="0.25">
      <c r="A60" s="1"/>
    </row>
    <row r="61" spans="1:1" ht="12.75" customHeight="1" x14ac:dyDescent="0.25">
      <c r="A61" s="1"/>
    </row>
    <row r="62" spans="1:1" ht="12.75" customHeight="1" x14ac:dyDescent="0.25">
      <c r="A62" s="1"/>
    </row>
    <row r="63" spans="1:1" ht="12.75" customHeight="1" x14ac:dyDescent="0.25">
      <c r="A63" s="1"/>
    </row>
    <row r="64" spans="1:1" ht="12.75" customHeight="1" x14ac:dyDescent="0.25">
      <c r="A64" s="1"/>
    </row>
    <row r="65" spans="1:1" ht="12.75" customHeight="1" x14ac:dyDescent="0.25">
      <c r="A65" s="1"/>
    </row>
    <row r="66" spans="1:1" ht="12.75" customHeight="1" x14ac:dyDescent="0.25">
      <c r="A66" s="1"/>
    </row>
    <row r="67" spans="1:1" ht="12.75" customHeight="1" x14ac:dyDescent="0.25">
      <c r="A67" s="1"/>
    </row>
    <row r="68" spans="1:1" ht="12.75" customHeight="1" x14ac:dyDescent="0.25">
      <c r="A68" s="1"/>
    </row>
    <row r="69" spans="1:1" ht="12.75" customHeight="1" x14ac:dyDescent="0.25">
      <c r="A69" s="1"/>
    </row>
    <row r="70" spans="1:1" ht="12.75" customHeight="1" x14ac:dyDescent="0.25">
      <c r="A70" s="1"/>
    </row>
    <row r="71" spans="1:1" ht="12.75" customHeight="1" x14ac:dyDescent="0.25">
      <c r="A71" s="1"/>
    </row>
    <row r="72" spans="1:1" ht="12.75" customHeight="1" x14ac:dyDescent="0.25">
      <c r="A72" s="1"/>
    </row>
    <row r="73" spans="1:1" ht="12.75" customHeight="1" x14ac:dyDescent="0.25">
      <c r="A73" s="1"/>
    </row>
    <row r="74" spans="1:1" ht="12.75" customHeight="1" x14ac:dyDescent="0.25">
      <c r="A74" s="1"/>
    </row>
    <row r="75" spans="1:1" ht="12.75" customHeight="1" x14ac:dyDescent="0.25">
      <c r="A75" s="1"/>
    </row>
    <row r="76" spans="1:1" ht="12.75" customHeight="1" x14ac:dyDescent="0.25">
      <c r="A76" s="1"/>
    </row>
    <row r="77" spans="1:1" ht="12.75" customHeight="1" x14ac:dyDescent="0.25">
      <c r="A77" s="1"/>
    </row>
    <row r="78" spans="1:1" ht="12.75" customHeight="1" x14ac:dyDescent="0.25">
      <c r="A78" s="1"/>
    </row>
    <row r="79" spans="1:1" ht="12.75" customHeight="1" x14ac:dyDescent="0.25">
      <c r="A79" s="1"/>
    </row>
    <row r="80" spans="1:1" ht="12.75" customHeight="1" x14ac:dyDescent="0.25">
      <c r="A80" s="1"/>
    </row>
    <row r="81" spans="1:1" ht="12.75" customHeight="1" x14ac:dyDescent="0.25">
      <c r="A81" s="1"/>
    </row>
    <row r="82" spans="1:1" ht="12.75" customHeight="1" x14ac:dyDescent="0.25">
      <c r="A82" s="1"/>
    </row>
    <row r="83" spans="1:1" ht="12.75" customHeight="1" x14ac:dyDescent="0.25">
      <c r="A83" s="1"/>
    </row>
    <row r="84" spans="1:1" ht="12.75" customHeight="1" x14ac:dyDescent="0.25">
      <c r="A84" s="1"/>
    </row>
    <row r="85" spans="1:1" ht="12.75" customHeight="1" x14ac:dyDescent="0.25">
      <c r="A85" s="1"/>
    </row>
    <row r="86" spans="1:1" ht="12.75" customHeight="1" x14ac:dyDescent="0.25">
      <c r="A86" s="1"/>
    </row>
    <row r="87" spans="1:1" ht="12.75" customHeight="1" x14ac:dyDescent="0.25">
      <c r="A87" s="1"/>
    </row>
    <row r="88" spans="1:1" ht="12.75" customHeight="1" x14ac:dyDescent="0.25">
      <c r="A88" s="1"/>
    </row>
    <row r="89" spans="1:1" ht="12.75" customHeight="1" x14ac:dyDescent="0.25">
      <c r="A89" s="1"/>
    </row>
    <row r="90" spans="1:1" ht="12.75" customHeight="1" x14ac:dyDescent="0.25">
      <c r="A90" s="1"/>
    </row>
    <row r="91" spans="1:1" ht="12.75" customHeight="1" x14ac:dyDescent="0.25">
      <c r="A91" s="1"/>
    </row>
    <row r="92" spans="1:1" ht="12.75" customHeight="1" x14ac:dyDescent="0.25">
      <c r="A92" s="1"/>
    </row>
    <row r="93" spans="1:1" ht="12.75" customHeight="1" x14ac:dyDescent="0.25">
      <c r="A93" s="1"/>
    </row>
    <row r="94" spans="1:1" ht="12.75" customHeight="1" x14ac:dyDescent="0.25">
      <c r="A94" s="1"/>
    </row>
    <row r="95" spans="1:1" ht="12.75" customHeight="1" x14ac:dyDescent="0.25">
      <c r="A95" s="1"/>
    </row>
    <row r="96" spans="1:1" ht="12.75" customHeight="1" x14ac:dyDescent="0.25">
      <c r="A96" s="1"/>
    </row>
    <row r="97" spans="1:1" ht="12.75" customHeight="1" x14ac:dyDescent="0.25">
      <c r="A97" s="1"/>
    </row>
    <row r="98" spans="1:1" ht="12.75" customHeight="1" x14ac:dyDescent="0.25">
      <c r="A98" s="1"/>
    </row>
    <row r="99" spans="1:1" ht="12.75" customHeight="1" x14ac:dyDescent="0.25">
      <c r="A99" s="1"/>
    </row>
    <row r="100" spans="1:1" ht="12.75" customHeight="1" x14ac:dyDescent="0.25">
      <c r="A100" s="1"/>
    </row>
    <row r="101" spans="1:1" ht="12.75" customHeight="1" x14ac:dyDescent="0.25">
      <c r="A101" s="1"/>
    </row>
    <row r="102" spans="1:1" ht="12.75" customHeight="1" x14ac:dyDescent="0.25">
      <c r="A102" s="1"/>
    </row>
    <row r="103" spans="1:1" ht="12.75" customHeight="1" x14ac:dyDescent="0.25">
      <c r="A103" s="1"/>
    </row>
    <row r="104" spans="1:1" ht="12.75" customHeight="1" x14ac:dyDescent="0.25">
      <c r="A104" s="1"/>
    </row>
    <row r="105" spans="1:1" ht="12.75" customHeight="1" x14ac:dyDescent="0.25">
      <c r="A105" s="1"/>
    </row>
    <row r="106" spans="1:1" ht="12.75" customHeight="1" x14ac:dyDescent="0.25">
      <c r="A106" s="1"/>
    </row>
    <row r="107" spans="1:1" ht="12.75" customHeight="1" x14ac:dyDescent="0.25">
      <c r="A107" s="1"/>
    </row>
    <row r="108" spans="1:1" ht="12.75" customHeight="1" x14ac:dyDescent="0.25">
      <c r="A108" s="1"/>
    </row>
    <row r="109" spans="1:1" ht="12.75" customHeight="1" x14ac:dyDescent="0.25">
      <c r="A109" s="1"/>
    </row>
    <row r="110" spans="1:1" ht="12.75" customHeight="1" x14ac:dyDescent="0.25">
      <c r="A110" s="1"/>
    </row>
    <row r="111" spans="1:1" ht="12.75" customHeight="1" x14ac:dyDescent="0.25">
      <c r="A111" s="1"/>
    </row>
    <row r="112" spans="1:1" ht="12.75" customHeight="1" x14ac:dyDescent="0.25">
      <c r="A112" s="1"/>
    </row>
    <row r="113" spans="1:1" ht="12.75" customHeight="1" x14ac:dyDescent="0.25">
      <c r="A113" s="1"/>
    </row>
    <row r="114" spans="1:1" ht="12.75" customHeight="1" x14ac:dyDescent="0.25">
      <c r="A114" s="1"/>
    </row>
    <row r="115" spans="1:1" ht="12.75" customHeight="1" x14ac:dyDescent="0.25">
      <c r="A115" s="1"/>
    </row>
    <row r="116" spans="1:1" ht="12.75" customHeight="1" x14ac:dyDescent="0.25">
      <c r="A116" s="1"/>
    </row>
    <row r="117" spans="1:1" ht="12.75" customHeight="1" x14ac:dyDescent="0.25">
      <c r="A117" s="1"/>
    </row>
    <row r="118" spans="1:1" ht="12.75" customHeight="1" x14ac:dyDescent="0.25">
      <c r="A118" s="1"/>
    </row>
    <row r="119" spans="1:1" ht="12.75" customHeight="1" x14ac:dyDescent="0.25">
      <c r="A119" s="1"/>
    </row>
    <row r="120" spans="1:1" ht="12.75" customHeight="1" x14ac:dyDescent="0.25">
      <c r="A120" s="1"/>
    </row>
    <row r="121" spans="1:1" ht="12.75" customHeight="1" x14ac:dyDescent="0.25">
      <c r="A121" s="1"/>
    </row>
    <row r="122" spans="1:1" ht="12.75" customHeight="1" x14ac:dyDescent="0.25">
      <c r="A122" s="1"/>
    </row>
    <row r="123" spans="1:1" ht="12.75" customHeight="1" x14ac:dyDescent="0.25">
      <c r="A123" s="1"/>
    </row>
    <row r="124" spans="1:1" ht="12.75" customHeight="1" x14ac:dyDescent="0.25">
      <c r="A124" s="1"/>
    </row>
    <row r="125" spans="1:1" ht="12.75" customHeight="1" x14ac:dyDescent="0.25">
      <c r="A125" s="1"/>
    </row>
    <row r="126" spans="1:1" ht="12.75" customHeight="1" x14ac:dyDescent="0.25">
      <c r="A126" s="1"/>
    </row>
    <row r="127" spans="1:1" ht="12.75" customHeight="1" x14ac:dyDescent="0.25">
      <c r="A127" s="1"/>
    </row>
    <row r="128" spans="1:1" ht="12.75" customHeight="1" x14ac:dyDescent="0.25">
      <c r="A128" s="1"/>
    </row>
    <row r="129" spans="1:1" ht="12.75" customHeight="1" x14ac:dyDescent="0.25">
      <c r="A129" s="1"/>
    </row>
    <row r="130" spans="1:1" ht="12.75" customHeight="1" x14ac:dyDescent="0.25">
      <c r="A130" s="1"/>
    </row>
    <row r="131" spans="1:1" ht="12.75" customHeight="1" x14ac:dyDescent="0.25">
      <c r="A131" s="1"/>
    </row>
    <row r="132" spans="1:1" ht="12.75" customHeight="1" x14ac:dyDescent="0.25">
      <c r="A132" s="1"/>
    </row>
    <row r="133" spans="1:1" ht="12.75" customHeight="1" x14ac:dyDescent="0.25">
      <c r="A133" s="1"/>
    </row>
    <row r="134" spans="1:1" ht="12.75" customHeight="1" x14ac:dyDescent="0.25">
      <c r="A134" s="1"/>
    </row>
    <row r="135" spans="1:1" ht="12.75" customHeight="1" x14ac:dyDescent="0.25">
      <c r="A135" s="1"/>
    </row>
    <row r="136" spans="1:1" ht="12.75" customHeight="1" x14ac:dyDescent="0.25">
      <c r="A136" s="1"/>
    </row>
    <row r="137" spans="1:1" ht="12.75" customHeight="1" x14ac:dyDescent="0.25">
      <c r="A137" s="1"/>
    </row>
    <row r="138" spans="1:1" ht="12.75" customHeight="1" x14ac:dyDescent="0.25">
      <c r="A138" s="1"/>
    </row>
    <row r="139" spans="1:1" ht="12.75" customHeight="1" x14ac:dyDescent="0.25">
      <c r="A139" s="1"/>
    </row>
    <row r="140" spans="1:1" ht="12.75" customHeight="1" x14ac:dyDescent="0.25">
      <c r="A140" s="1"/>
    </row>
    <row r="141" spans="1:1" ht="12.75" customHeight="1" x14ac:dyDescent="0.25">
      <c r="A141" s="1"/>
    </row>
    <row r="142" spans="1:1" ht="12.75" customHeight="1" x14ac:dyDescent="0.25">
      <c r="A142" s="1"/>
    </row>
    <row r="143" spans="1:1" ht="12.75" customHeight="1" x14ac:dyDescent="0.25">
      <c r="A143" s="1"/>
    </row>
    <row r="144" spans="1:1" ht="12.75" customHeight="1" x14ac:dyDescent="0.25">
      <c r="A144" s="1"/>
    </row>
    <row r="145" spans="1:1" ht="12.75" customHeight="1" x14ac:dyDescent="0.25">
      <c r="A145" s="1"/>
    </row>
    <row r="146" spans="1:1" ht="12.75" customHeight="1" x14ac:dyDescent="0.25">
      <c r="A146" s="1"/>
    </row>
    <row r="147" spans="1:1" ht="12.75" customHeight="1" x14ac:dyDescent="0.25">
      <c r="A147" s="1"/>
    </row>
    <row r="148" spans="1:1" ht="12.75" customHeight="1" x14ac:dyDescent="0.25">
      <c r="A148" s="1"/>
    </row>
    <row r="149" spans="1:1" ht="12.75" customHeight="1" x14ac:dyDescent="0.25">
      <c r="A149" s="1"/>
    </row>
    <row r="150" spans="1:1" ht="12.75" customHeight="1" x14ac:dyDescent="0.25">
      <c r="A150" s="1"/>
    </row>
    <row r="151" spans="1:1" ht="12.75" customHeight="1" x14ac:dyDescent="0.25">
      <c r="A151" s="1"/>
    </row>
    <row r="152" spans="1:1" ht="12.75" customHeight="1" x14ac:dyDescent="0.25">
      <c r="A152" s="1"/>
    </row>
    <row r="153" spans="1:1" ht="12.75" customHeight="1" x14ac:dyDescent="0.25">
      <c r="A153" s="1"/>
    </row>
    <row r="154" spans="1:1" ht="12.75" customHeight="1" x14ac:dyDescent="0.25">
      <c r="A154" s="1"/>
    </row>
    <row r="155" spans="1:1" ht="12.75" customHeight="1" x14ac:dyDescent="0.25">
      <c r="A155" s="1"/>
    </row>
    <row r="156" spans="1:1" ht="12.75" customHeight="1" x14ac:dyDescent="0.25">
      <c r="A156" s="1"/>
    </row>
    <row r="157" spans="1:1" ht="12.75" customHeight="1" x14ac:dyDescent="0.25">
      <c r="A157" s="1"/>
    </row>
    <row r="158" spans="1:1" ht="12.75" customHeight="1" x14ac:dyDescent="0.25">
      <c r="A158" s="1"/>
    </row>
    <row r="159" spans="1:1" ht="12.75" customHeight="1" x14ac:dyDescent="0.25">
      <c r="A159" s="1"/>
    </row>
    <row r="160" spans="1:1" ht="12.75" customHeight="1" x14ac:dyDescent="0.25">
      <c r="A160" s="1"/>
    </row>
    <row r="161" spans="1:1" ht="12.75" customHeight="1" x14ac:dyDescent="0.25">
      <c r="A161" s="1"/>
    </row>
    <row r="162" spans="1:1" ht="12.75" customHeight="1" x14ac:dyDescent="0.25">
      <c r="A162" s="1"/>
    </row>
    <row r="163" spans="1:1" ht="12.75" customHeight="1" x14ac:dyDescent="0.25">
      <c r="A163" s="1"/>
    </row>
    <row r="164" spans="1:1" ht="12.75" customHeight="1" x14ac:dyDescent="0.25">
      <c r="A164" s="1"/>
    </row>
    <row r="165" spans="1:1" ht="12.75" customHeight="1" x14ac:dyDescent="0.25">
      <c r="A165" s="1"/>
    </row>
    <row r="166" spans="1:1" ht="12.75" customHeight="1" x14ac:dyDescent="0.25">
      <c r="A166" s="1"/>
    </row>
    <row r="167" spans="1:1" ht="12.75" customHeight="1" x14ac:dyDescent="0.25">
      <c r="A167" s="1"/>
    </row>
    <row r="168" spans="1:1" ht="12.75" customHeight="1" x14ac:dyDescent="0.25">
      <c r="A168" s="1"/>
    </row>
    <row r="169" spans="1:1" ht="12.75" customHeight="1" x14ac:dyDescent="0.25">
      <c r="A169" s="1"/>
    </row>
    <row r="170" spans="1:1" ht="12.75" customHeight="1" x14ac:dyDescent="0.25">
      <c r="A170" s="1"/>
    </row>
    <row r="171" spans="1:1" ht="12.75" customHeight="1" x14ac:dyDescent="0.25">
      <c r="A171" s="1"/>
    </row>
    <row r="172" spans="1:1" ht="12.75" customHeight="1" x14ac:dyDescent="0.25">
      <c r="A172" s="1"/>
    </row>
    <row r="173" spans="1:1" ht="12.75" customHeight="1" x14ac:dyDescent="0.25">
      <c r="A173" s="1"/>
    </row>
    <row r="174" spans="1:1" ht="12.75" customHeight="1" x14ac:dyDescent="0.25">
      <c r="A174" s="1"/>
    </row>
    <row r="175" spans="1:1" ht="12.75" customHeight="1" x14ac:dyDescent="0.25">
      <c r="A175" s="1"/>
    </row>
    <row r="176" spans="1:1" ht="12.75" customHeight="1" x14ac:dyDescent="0.25">
      <c r="A176" s="1"/>
    </row>
    <row r="177" spans="1:1" ht="12.75" customHeight="1" x14ac:dyDescent="0.25">
      <c r="A177" s="1"/>
    </row>
    <row r="178" spans="1:1" ht="12.75" customHeight="1" x14ac:dyDescent="0.25">
      <c r="A178" s="1"/>
    </row>
    <row r="179" spans="1:1" ht="12.75" customHeight="1" x14ac:dyDescent="0.25">
      <c r="A179" s="1"/>
    </row>
    <row r="180" spans="1:1" ht="12.75" customHeight="1" x14ac:dyDescent="0.25">
      <c r="A180" s="1"/>
    </row>
    <row r="181" spans="1:1" ht="12.75" customHeight="1" x14ac:dyDescent="0.25">
      <c r="A181" s="1"/>
    </row>
    <row r="182" spans="1:1" ht="12.75" customHeight="1" x14ac:dyDescent="0.25">
      <c r="A182" s="1"/>
    </row>
    <row r="183" spans="1:1" ht="12.75" customHeight="1" x14ac:dyDescent="0.25">
      <c r="A183" s="1"/>
    </row>
    <row r="184" spans="1:1" ht="12.75" customHeight="1" x14ac:dyDescent="0.25">
      <c r="A184" s="1"/>
    </row>
    <row r="185" spans="1:1" ht="12.75" customHeight="1" x14ac:dyDescent="0.25">
      <c r="A185" s="1"/>
    </row>
    <row r="186" spans="1:1" ht="12.75" customHeight="1" x14ac:dyDescent="0.25">
      <c r="A186" s="1"/>
    </row>
    <row r="187" spans="1:1" ht="12.75" customHeight="1" x14ac:dyDescent="0.25">
      <c r="A187" s="1"/>
    </row>
    <row r="188" spans="1:1" ht="12.75" customHeight="1" x14ac:dyDescent="0.25">
      <c r="A188" s="1"/>
    </row>
    <row r="189" spans="1:1" ht="12.75" customHeight="1" x14ac:dyDescent="0.25">
      <c r="A189" s="1"/>
    </row>
    <row r="190" spans="1:1" ht="12.75" customHeight="1" x14ac:dyDescent="0.25">
      <c r="A190" s="1"/>
    </row>
    <row r="191" spans="1:1" ht="12.75" customHeight="1" x14ac:dyDescent="0.25">
      <c r="A191" s="1"/>
    </row>
    <row r="192" spans="1:1" ht="12.75" customHeight="1" x14ac:dyDescent="0.25">
      <c r="A192" s="1"/>
    </row>
    <row r="193" spans="1:1" ht="12.75" customHeight="1" x14ac:dyDescent="0.25">
      <c r="A193" s="1"/>
    </row>
    <row r="194" spans="1:1" ht="12.75" customHeight="1" x14ac:dyDescent="0.25">
      <c r="A194" s="1"/>
    </row>
    <row r="195" spans="1:1" ht="12.75" customHeight="1" x14ac:dyDescent="0.25">
      <c r="A195" s="1"/>
    </row>
    <row r="196" spans="1:1" ht="12.75" customHeight="1" x14ac:dyDescent="0.25">
      <c r="A196" s="1"/>
    </row>
    <row r="197" spans="1:1" ht="12.75" customHeight="1" x14ac:dyDescent="0.25">
      <c r="A197" s="1"/>
    </row>
    <row r="198" spans="1:1" ht="12.75" customHeight="1" x14ac:dyDescent="0.25">
      <c r="A198" s="1"/>
    </row>
    <row r="199" spans="1:1" ht="12.75" customHeight="1" x14ac:dyDescent="0.25">
      <c r="A199" s="1"/>
    </row>
    <row r="200" spans="1:1" ht="12.75" customHeight="1" x14ac:dyDescent="0.25">
      <c r="A200" s="1"/>
    </row>
    <row r="201" spans="1:1" ht="12.75" customHeight="1" x14ac:dyDescent="0.25">
      <c r="A201" s="1"/>
    </row>
    <row r="202" spans="1:1" ht="12.75" customHeight="1" x14ac:dyDescent="0.25">
      <c r="A202" s="1"/>
    </row>
    <row r="203" spans="1:1" ht="12.75" customHeight="1" x14ac:dyDescent="0.25">
      <c r="A203" s="1"/>
    </row>
    <row r="204" spans="1:1" ht="12.75" customHeight="1" x14ac:dyDescent="0.25">
      <c r="A204" s="1"/>
    </row>
    <row r="205" spans="1:1" ht="12.75" customHeight="1" x14ac:dyDescent="0.25">
      <c r="A205" s="1"/>
    </row>
    <row r="206" spans="1:1" ht="12.75" customHeight="1" x14ac:dyDescent="0.25">
      <c r="A206" s="1"/>
    </row>
    <row r="207" spans="1:1" ht="12.75" customHeight="1" x14ac:dyDescent="0.25">
      <c r="A207" s="1"/>
    </row>
    <row r="208" spans="1:1" ht="12.75" customHeight="1" x14ac:dyDescent="0.25">
      <c r="A208" s="1"/>
    </row>
    <row r="209" spans="1:1" ht="12.75" customHeight="1" x14ac:dyDescent="0.25">
      <c r="A209" s="1"/>
    </row>
    <row r="210" spans="1:1" ht="12.75" customHeight="1" x14ac:dyDescent="0.25">
      <c r="A210" s="1"/>
    </row>
    <row r="211" spans="1:1" ht="12.75" customHeight="1" x14ac:dyDescent="0.25">
      <c r="A211" s="1"/>
    </row>
    <row r="212" spans="1:1" ht="12.75" customHeight="1" x14ac:dyDescent="0.25">
      <c r="A212" s="1"/>
    </row>
    <row r="213" spans="1:1" ht="12.75" customHeight="1" x14ac:dyDescent="0.25">
      <c r="A213" s="1"/>
    </row>
    <row r="214" spans="1:1" ht="12.75" customHeight="1" x14ac:dyDescent="0.25">
      <c r="A214" s="1"/>
    </row>
    <row r="215" spans="1:1" ht="12.75" customHeight="1" x14ac:dyDescent="0.25">
      <c r="A215" s="1"/>
    </row>
    <row r="216" spans="1:1" ht="12.75" customHeight="1" x14ac:dyDescent="0.25">
      <c r="A216" s="1"/>
    </row>
    <row r="217" spans="1:1" ht="12.75" customHeight="1" x14ac:dyDescent="0.25">
      <c r="A217" s="1"/>
    </row>
    <row r="218" spans="1:1" ht="12.75" customHeight="1" x14ac:dyDescent="0.25">
      <c r="A218" s="1"/>
    </row>
    <row r="219" spans="1:1" ht="12.75" customHeight="1" x14ac:dyDescent="0.25">
      <c r="A219" s="1"/>
    </row>
    <row r="220" spans="1:1" ht="12.75" customHeight="1" x14ac:dyDescent="0.25">
      <c r="A220" s="1"/>
    </row>
    <row r="221" spans="1:1" ht="12.75" customHeight="1" x14ac:dyDescent="0.25">
      <c r="A221" s="1"/>
    </row>
    <row r="222" spans="1:1" ht="12.75" customHeight="1" x14ac:dyDescent="0.25">
      <c r="A222" s="1"/>
    </row>
    <row r="223" spans="1:1" ht="12.75" customHeight="1" x14ac:dyDescent="0.25">
      <c r="A223" s="1"/>
    </row>
    <row r="224" spans="1:1" ht="12.75" customHeight="1" x14ac:dyDescent="0.25">
      <c r="A224" s="1"/>
    </row>
    <row r="225" spans="1:1" ht="12.75" customHeight="1" x14ac:dyDescent="0.25">
      <c r="A225" s="1"/>
    </row>
    <row r="226" spans="1:1" ht="12.75" customHeight="1" x14ac:dyDescent="0.25">
      <c r="A226" s="1"/>
    </row>
    <row r="227" spans="1:1" ht="12.75" customHeight="1" x14ac:dyDescent="0.25">
      <c r="A227" s="1"/>
    </row>
    <row r="228" spans="1:1" ht="12.75" customHeight="1" x14ac:dyDescent="0.25">
      <c r="A228" s="1"/>
    </row>
    <row r="229" spans="1:1" ht="12.75" customHeight="1" x14ac:dyDescent="0.25">
      <c r="A229" s="1"/>
    </row>
    <row r="230" spans="1:1" ht="12.75" customHeight="1" x14ac:dyDescent="0.25">
      <c r="A230" s="1"/>
    </row>
    <row r="231" spans="1:1" ht="12.75" customHeight="1" x14ac:dyDescent="0.25">
      <c r="A231" s="1"/>
    </row>
    <row r="232" spans="1:1" ht="12.75" customHeight="1" x14ac:dyDescent="0.25">
      <c r="A232" s="1"/>
    </row>
    <row r="233" spans="1:1" ht="12.75" customHeight="1" x14ac:dyDescent="0.25">
      <c r="A233" s="1"/>
    </row>
    <row r="234" spans="1:1" ht="12.75" customHeight="1" x14ac:dyDescent="0.25">
      <c r="A234" s="1"/>
    </row>
    <row r="235" spans="1:1" ht="12.75" customHeight="1" x14ac:dyDescent="0.25">
      <c r="A235" s="1"/>
    </row>
    <row r="236" spans="1:1" ht="12.75" customHeight="1" x14ac:dyDescent="0.25">
      <c r="A236" s="1"/>
    </row>
    <row r="237" spans="1:1" ht="12.75" customHeight="1" x14ac:dyDescent="0.25">
      <c r="A237" s="1"/>
    </row>
    <row r="238" spans="1:1" ht="12.75" customHeight="1" x14ac:dyDescent="0.25">
      <c r="A238" s="1"/>
    </row>
    <row r="239" spans="1:1" ht="12.75" customHeight="1" x14ac:dyDescent="0.25">
      <c r="A239" s="1"/>
    </row>
    <row r="240" spans="1:1" ht="12.75" customHeight="1" x14ac:dyDescent="0.25">
      <c r="A240" s="1"/>
    </row>
    <row r="241" spans="1:1" ht="12.75" customHeight="1" x14ac:dyDescent="0.25">
      <c r="A241" s="1"/>
    </row>
    <row r="242" spans="1:1" ht="12.75" customHeight="1" x14ac:dyDescent="0.25">
      <c r="A242" s="1"/>
    </row>
    <row r="243" spans="1:1" ht="12.75" customHeight="1" x14ac:dyDescent="0.25">
      <c r="A243" s="1"/>
    </row>
    <row r="244" spans="1:1" ht="12.75" customHeight="1" x14ac:dyDescent="0.25">
      <c r="A244" s="1"/>
    </row>
    <row r="245" spans="1:1" ht="12.75" customHeight="1" x14ac:dyDescent="0.25">
      <c r="A245" s="1"/>
    </row>
    <row r="246" spans="1:1" ht="12.75" customHeight="1" x14ac:dyDescent="0.25">
      <c r="A246" s="1"/>
    </row>
    <row r="247" spans="1:1" ht="12.75" customHeight="1" x14ac:dyDescent="0.25">
      <c r="A247" s="1"/>
    </row>
    <row r="248" spans="1:1" ht="12.75" customHeight="1" x14ac:dyDescent="0.25">
      <c r="A248" s="1"/>
    </row>
    <row r="249" spans="1:1" ht="12.75" customHeight="1" x14ac:dyDescent="0.25">
      <c r="A249" s="1"/>
    </row>
    <row r="250" spans="1:1" ht="12.75" customHeight="1" x14ac:dyDescent="0.25">
      <c r="A250" s="1"/>
    </row>
    <row r="251" spans="1:1" ht="12.75" customHeight="1" x14ac:dyDescent="0.25">
      <c r="A251" s="1"/>
    </row>
    <row r="252" spans="1:1" ht="12.75" customHeight="1" x14ac:dyDescent="0.25">
      <c r="A252" s="1"/>
    </row>
    <row r="253" spans="1:1" ht="12.75" customHeight="1" x14ac:dyDescent="0.25">
      <c r="A253" s="1"/>
    </row>
    <row r="254" spans="1:1" ht="12.75" customHeight="1" x14ac:dyDescent="0.25">
      <c r="A254" s="1"/>
    </row>
    <row r="255" spans="1:1" ht="12.75" customHeight="1" x14ac:dyDescent="0.25">
      <c r="A255" s="1"/>
    </row>
    <row r="256" spans="1:1" ht="12.75" customHeight="1" x14ac:dyDescent="0.25">
      <c r="A256" s="1"/>
    </row>
    <row r="257" spans="1:1" ht="12.75" customHeight="1" x14ac:dyDescent="0.25">
      <c r="A257" s="1"/>
    </row>
    <row r="258" spans="1:1" ht="12.75" customHeight="1" x14ac:dyDescent="0.25">
      <c r="A258" s="1"/>
    </row>
    <row r="259" spans="1:1" ht="12.75" customHeight="1" x14ac:dyDescent="0.25">
      <c r="A259" s="1"/>
    </row>
    <row r="260" spans="1:1" ht="12.75" customHeight="1" x14ac:dyDescent="0.25">
      <c r="A260" s="1"/>
    </row>
    <row r="261" spans="1:1" ht="12.75" customHeight="1" x14ac:dyDescent="0.25">
      <c r="A261" s="1"/>
    </row>
    <row r="262" spans="1:1" ht="12.75" customHeight="1" x14ac:dyDescent="0.25">
      <c r="A262" s="1"/>
    </row>
    <row r="263" spans="1:1" ht="12.75" customHeight="1" x14ac:dyDescent="0.25">
      <c r="A263" s="1"/>
    </row>
    <row r="264" spans="1:1" ht="12.75" customHeight="1" x14ac:dyDescent="0.25">
      <c r="A264" s="1"/>
    </row>
    <row r="265" spans="1:1" ht="12.75" customHeight="1" x14ac:dyDescent="0.25">
      <c r="A265" s="1"/>
    </row>
    <row r="266" spans="1:1" ht="12.75" customHeight="1" x14ac:dyDescent="0.25">
      <c r="A266" s="1"/>
    </row>
    <row r="267" spans="1:1" ht="12.75" customHeight="1" x14ac:dyDescent="0.25">
      <c r="A267" s="1"/>
    </row>
    <row r="268" spans="1:1" ht="12.75" customHeight="1" x14ac:dyDescent="0.25">
      <c r="A268" s="1"/>
    </row>
    <row r="269" spans="1:1" ht="12.75" customHeight="1" x14ac:dyDescent="0.25">
      <c r="A269" s="1"/>
    </row>
    <row r="270" spans="1:1" ht="12.75" customHeight="1" x14ac:dyDescent="0.25">
      <c r="A270" s="1"/>
    </row>
    <row r="271" spans="1:1" ht="12.75" customHeight="1" x14ac:dyDescent="0.25">
      <c r="A271" s="1"/>
    </row>
    <row r="272" spans="1:1" ht="12.75" customHeight="1" x14ac:dyDescent="0.25">
      <c r="A272" s="1"/>
    </row>
    <row r="273" spans="1:1" ht="12.75" customHeight="1" x14ac:dyDescent="0.25">
      <c r="A273" s="1"/>
    </row>
    <row r="274" spans="1:1" ht="12.75" customHeight="1" x14ac:dyDescent="0.25">
      <c r="A274" s="1"/>
    </row>
    <row r="275" spans="1:1" ht="12.75" customHeight="1" x14ac:dyDescent="0.25">
      <c r="A275" s="1"/>
    </row>
    <row r="276" spans="1:1" ht="12.75" customHeight="1" x14ac:dyDescent="0.25">
      <c r="A276" s="1"/>
    </row>
    <row r="277" spans="1:1" ht="12.75" customHeight="1" x14ac:dyDescent="0.25">
      <c r="A277" s="1"/>
    </row>
    <row r="278" spans="1:1" ht="12.75" customHeight="1" x14ac:dyDescent="0.25">
      <c r="A278" s="1"/>
    </row>
    <row r="279" spans="1:1" ht="12.75" customHeight="1" x14ac:dyDescent="0.25">
      <c r="A279" s="1"/>
    </row>
    <row r="280" spans="1:1" ht="12.75" customHeight="1" x14ac:dyDescent="0.25">
      <c r="A280" s="1"/>
    </row>
    <row r="281" spans="1:1" ht="12.75" customHeight="1" x14ac:dyDescent="0.25">
      <c r="A281" s="1"/>
    </row>
    <row r="282" spans="1:1" ht="12.75" customHeight="1" x14ac:dyDescent="0.25">
      <c r="A282" s="1"/>
    </row>
    <row r="283" spans="1:1" ht="12.75" customHeight="1" x14ac:dyDescent="0.25">
      <c r="A283" s="1"/>
    </row>
    <row r="284" spans="1:1" ht="12.75" customHeight="1" x14ac:dyDescent="0.25">
      <c r="A284" s="1"/>
    </row>
    <row r="285" spans="1:1" ht="12.75" customHeight="1" x14ac:dyDescent="0.25">
      <c r="A285" s="1"/>
    </row>
    <row r="286" spans="1:1" ht="12.75" customHeight="1" x14ac:dyDescent="0.25">
      <c r="A286" s="1"/>
    </row>
    <row r="287" spans="1:1" ht="12.75" customHeight="1" x14ac:dyDescent="0.25">
      <c r="A287" s="1"/>
    </row>
    <row r="288" spans="1:1" ht="12.75" customHeight="1" x14ac:dyDescent="0.25">
      <c r="A288" s="1"/>
    </row>
    <row r="289" spans="1:1" ht="12.75" customHeight="1" x14ac:dyDescent="0.25">
      <c r="A289" s="1"/>
    </row>
    <row r="290" spans="1:1" ht="12.75" customHeight="1" x14ac:dyDescent="0.25">
      <c r="A290" s="1"/>
    </row>
    <row r="291" spans="1:1" ht="12.75" customHeight="1" x14ac:dyDescent="0.25">
      <c r="A291" s="1"/>
    </row>
    <row r="292" spans="1:1" ht="12.75" customHeight="1" x14ac:dyDescent="0.25">
      <c r="A292" s="1"/>
    </row>
    <row r="293" spans="1:1" ht="12.75" customHeight="1" x14ac:dyDescent="0.25">
      <c r="A293" s="1"/>
    </row>
    <row r="294" spans="1:1" ht="12.75" customHeight="1" x14ac:dyDescent="0.25">
      <c r="A294" s="1"/>
    </row>
    <row r="295" spans="1:1" ht="12.75" customHeight="1" x14ac:dyDescent="0.25">
      <c r="A295" s="1"/>
    </row>
    <row r="296" spans="1:1" ht="12.75" customHeight="1" x14ac:dyDescent="0.25">
      <c r="A296" s="1"/>
    </row>
    <row r="297" spans="1:1" ht="12.75" customHeight="1" x14ac:dyDescent="0.25">
      <c r="A297" s="1"/>
    </row>
    <row r="298" spans="1:1" ht="12.75" customHeight="1" x14ac:dyDescent="0.25">
      <c r="A298" s="1"/>
    </row>
    <row r="299" spans="1:1" ht="12.75" customHeight="1" x14ac:dyDescent="0.25">
      <c r="A299" s="1"/>
    </row>
    <row r="300" spans="1:1" ht="12.75" customHeight="1" x14ac:dyDescent="0.25">
      <c r="A300" s="1"/>
    </row>
    <row r="301" spans="1:1" ht="12.75" customHeight="1" x14ac:dyDescent="0.25">
      <c r="A301" s="1"/>
    </row>
    <row r="302" spans="1:1" ht="12.75" customHeight="1" x14ac:dyDescent="0.25">
      <c r="A302" s="1"/>
    </row>
    <row r="303" spans="1:1" ht="12.75" customHeight="1" x14ac:dyDescent="0.25">
      <c r="A303" s="1"/>
    </row>
    <row r="304" spans="1:1" ht="12.75" customHeight="1" x14ac:dyDescent="0.25">
      <c r="A304" s="1"/>
    </row>
    <row r="305" spans="1:1" ht="12.75" customHeight="1" x14ac:dyDescent="0.25">
      <c r="A305" s="1"/>
    </row>
    <row r="306" spans="1:1" ht="12.75" customHeight="1" x14ac:dyDescent="0.25">
      <c r="A306" s="1"/>
    </row>
    <row r="307" spans="1:1" ht="12.75" customHeight="1" x14ac:dyDescent="0.25">
      <c r="A307" s="1"/>
    </row>
    <row r="308" spans="1:1" ht="12.75" customHeight="1" x14ac:dyDescent="0.25">
      <c r="A308" s="1"/>
    </row>
    <row r="309" spans="1:1" ht="12.75" customHeight="1" x14ac:dyDescent="0.25">
      <c r="A309" s="1"/>
    </row>
    <row r="310" spans="1:1" ht="12.75" customHeight="1" x14ac:dyDescent="0.25">
      <c r="A310" s="1"/>
    </row>
    <row r="311" spans="1:1" ht="12.75" customHeight="1" x14ac:dyDescent="0.25">
      <c r="A311" s="1"/>
    </row>
    <row r="312" spans="1:1" ht="12.75" customHeight="1" x14ac:dyDescent="0.25">
      <c r="A312" s="1"/>
    </row>
    <row r="313" spans="1:1" ht="12.75" customHeight="1" x14ac:dyDescent="0.25">
      <c r="A313" s="1"/>
    </row>
    <row r="314" spans="1:1" ht="12.75" customHeight="1" x14ac:dyDescent="0.25">
      <c r="A314" s="1"/>
    </row>
    <row r="315" spans="1:1" ht="12.75" customHeight="1" x14ac:dyDescent="0.25">
      <c r="A315" s="1"/>
    </row>
    <row r="316" spans="1:1" ht="12.75" customHeight="1" x14ac:dyDescent="0.25">
      <c r="A316" s="1"/>
    </row>
    <row r="317" spans="1:1" ht="12.75" customHeight="1" x14ac:dyDescent="0.25">
      <c r="A317" s="1"/>
    </row>
    <row r="318" spans="1:1" ht="12.75" customHeight="1" x14ac:dyDescent="0.25">
      <c r="A318" s="1"/>
    </row>
    <row r="319" spans="1:1" ht="12.75" customHeight="1" x14ac:dyDescent="0.25">
      <c r="A319" s="1"/>
    </row>
    <row r="320" spans="1:1" ht="12.75" customHeight="1" x14ac:dyDescent="0.25">
      <c r="A320" s="1"/>
    </row>
    <row r="321" spans="1:1" ht="12.75" customHeight="1" x14ac:dyDescent="0.25">
      <c r="A321" s="1"/>
    </row>
    <row r="322" spans="1:1" ht="12.75" customHeight="1" x14ac:dyDescent="0.25">
      <c r="A322" s="1"/>
    </row>
    <row r="323" spans="1:1" ht="12.75" customHeight="1" x14ac:dyDescent="0.25">
      <c r="A323" s="1"/>
    </row>
    <row r="324" spans="1:1" ht="12.75" customHeight="1" x14ac:dyDescent="0.25">
      <c r="A324" s="1"/>
    </row>
    <row r="325" spans="1:1" ht="12.75" customHeight="1" x14ac:dyDescent="0.25">
      <c r="A325" s="1"/>
    </row>
    <row r="326" spans="1:1" ht="12.75" customHeight="1" x14ac:dyDescent="0.25">
      <c r="A326" s="1"/>
    </row>
    <row r="327" spans="1:1" ht="12.75" customHeight="1" x14ac:dyDescent="0.25">
      <c r="A327" s="1"/>
    </row>
    <row r="328" spans="1:1" ht="12.75" customHeight="1" x14ac:dyDescent="0.25">
      <c r="A328" s="1"/>
    </row>
    <row r="329" spans="1:1" ht="12.75" customHeight="1" x14ac:dyDescent="0.25">
      <c r="A329" s="1"/>
    </row>
    <row r="330" spans="1:1" ht="12.75" customHeight="1" x14ac:dyDescent="0.25">
      <c r="A330" s="1"/>
    </row>
    <row r="331" spans="1:1" ht="12.75" customHeight="1" x14ac:dyDescent="0.25">
      <c r="A331" s="1"/>
    </row>
    <row r="332" spans="1:1" ht="12.75" customHeight="1" x14ac:dyDescent="0.25">
      <c r="A332" s="1"/>
    </row>
    <row r="333" spans="1:1" ht="12.75" customHeight="1" x14ac:dyDescent="0.25">
      <c r="A333" s="1"/>
    </row>
    <row r="334" spans="1:1" ht="12.75" customHeight="1" x14ac:dyDescent="0.25">
      <c r="A334" s="1"/>
    </row>
    <row r="335" spans="1:1" ht="12.75" customHeight="1" x14ac:dyDescent="0.25">
      <c r="A335" s="1"/>
    </row>
    <row r="336" spans="1:1" ht="12.75" customHeight="1" x14ac:dyDescent="0.25">
      <c r="A336" s="1"/>
    </row>
    <row r="337" spans="1:1" ht="12.75" customHeight="1" x14ac:dyDescent="0.25">
      <c r="A337" s="1"/>
    </row>
    <row r="338" spans="1:1" ht="12.75" customHeight="1" x14ac:dyDescent="0.25">
      <c r="A338" s="1"/>
    </row>
    <row r="339" spans="1:1" ht="12.75" customHeight="1" x14ac:dyDescent="0.25">
      <c r="A339" s="1"/>
    </row>
    <row r="340" spans="1:1" ht="12.75" customHeight="1" x14ac:dyDescent="0.25">
      <c r="A340" s="1"/>
    </row>
    <row r="341" spans="1:1" ht="12.75" customHeight="1" x14ac:dyDescent="0.25">
      <c r="A341" s="1"/>
    </row>
    <row r="342" spans="1:1" ht="12.75" customHeight="1" x14ac:dyDescent="0.25">
      <c r="A342" s="1"/>
    </row>
    <row r="343" spans="1:1" ht="12.75" customHeight="1" x14ac:dyDescent="0.25">
      <c r="A343" s="1"/>
    </row>
    <row r="344" spans="1:1" ht="12.75" customHeight="1" x14ac:dyDescent="0.25">
      <c r="A344" s="1"/>
    </row>
    <row r="345" spans="1:1" ht="12.75" customHeight="1" x14ac:dyDescent="0.25">
      <c r="A345" s="1"/>
    </row>
    <row r="346" spans="1:1" ht="12.75" customHeight="1" x14ac:dyDescent="0.25">
      <c r="A346" s="1"/>
    </row>
    <row r="347" spans="1:1" ht="12.75" customHeight="1" x14ac:dyDescent="0.25">
      <c r="A347" s="1"/>
    </row>
    <row r="348" spans="1:1" ht="12.75" customHeight="1" x14ac:dyDescent="0.25">
      <c r="A348" s="1"/>
    </row>
    <row r="349" spans="1:1" ht="12.75" customHeight="1" x14ac:dyDescent="0.25">
      <c r="A349" s="1"/>
    </row>
    <row r="350" spans="1:1" ht="12.75" customHeight="1" x14ac:dyDescent="0.25">
      <c r="A350" s="1"/>
    </row>
    <row r="351" spans="1:1" ht="12.75" customHeight="1" x14ac:dyDescent="0.25">
      <c r="A351" s="1"/>
    </row>
    <row r="352" spans="1:1" ht="12.75" customHeight="1" x14ac:dyDescent="0.25">
      <c r="A352" s="1"/>
    </row>
    <row r="353" spans="1:1" ht="12.75" customHeight="1" x14ac:dyDescent="0.25">
      <c r="A353" s="1"/>
    </row>
    <row r="354" spans="1:1" ht="12.75" customHeight="1" x14ac:dyDescent="0.25">
      <c r="A354" s="1"/>
    </row>
    <row r="355" spans="1:1" ht="12.75" customHeight="1" x14ac:dyDescent="0.25">
      <c r="A355" s="1"/>
    </row>
    <row r="356" spans="1:1" ht="12.75" customHeight="1" x14ac:dyDescent="0.25">
      <c r="A356" s="1"/>
    </row>
    <row r="357" spans="1:1" ht="12.75" customHeight="1" x14ac:dyDescent="0.25">
      <c r="A357" s="1"/>
    </row>
    <row r="358" spans="1:1" ht="12.75" customHeight="1" x14ac:dyDescent="0.25">
      <c r="A358" s="1"/>
    </row>
    <row r="359" spans="1:1" ht="12.75" customHeight="1" x14ac:dyDescent="0.25">
      <c r="A359" s="1"/>
    </row>
    <row r="360" spans="1:1" ht="12.75" customHeight="1" x14ac:dyDescent="0.25">
      <c r="A360" s="1"/>
    </row>
    <row r="361" spans="1:1" ht="12.75" customHeight="1" x14ac:dyDescent="0.25">
      <c r="A361" s="1"/>
    </row>
    <row r="362" spans="1:1" ht="12.75" customHeight="1" x14ac:dyDescent="0.25">
      <c r="A362" s="1"/>
    </row>
    <row r="363" spans="1:1" ht="12.75" customHeight="1" x14ac:dyDescent="0.25">
      <c r="A363" s="1"/>
    </row>
    <row r="364" spans="1:1" ht="12.75" customHeight="1" x14ac:dyDescent="0.25">
      <c r="A364" s="1"/>
    </row>
    <row r="365" spans="1:1" ht="12.75" customHeight="1" x14ac:dyDescent="0.25">
      <c r="A365" s="1"/>
    </row>
    <row r="366" spans="1:1" ht="12.75" customHeight="1" x14ac:dyDescent="0.25">
      <c r="A366" s="1"/>
    </row>
    <row r="367" spans="1:1" ht="12.75" customHeight="1" x14ac:dyDescent="0.25">
      <c r="A367" s="1"/>
    </row>
    <row r="368" spans="1:1" ht="12.75" customHeight="1" x14ac:dyDescent="0.25">
      <c r="A368" s="1"/>
    </row>
    <row r="369" spans="1:1" ht="12.75" customHeight="1" x14ac:dyDescent="0.25">
      <c r="A369" s="1"/>
    </row>
    <row r="370" spans="1:1" ht="12.75" customHeight="1" x14ac:dyDescent="0.25">
      <c r="A370" s="1"/>
    </row>
    <row r="371" spans="1:1" ht="12.75" customHeight="1" x14ac:dyDescent="0.25">
      <c r="A371" s="1"/>
    </row>
    <row r="372" spans="1:1" ht="12.75" customHeight="1" x14ac:dyDescent="0.25">
      <c r="A372" s="1"/>
    </row>
    <row r="373" spans="1:1" ht="12.75" customHeight="1" x14ac:dyDescent="0.25">
      <c r="A373" s="1"/>
    </row>
    <row r="374" spans="1:1" ht="12.75" customHeight="1" x14ac:dyDescent="0.25">
      <c r="A374" s="1"/>
    </row>
    <row r="375" spans="1:1" ht="12.75" customHeight="1" x14ac:dyDescent="0.25">
      <c r="A375" s="1"/>
    </row>
    <row r="376" spans="1:1" ht="12.75" customHeight="1" x14ac:dyDescent="0.25">
      <c r="A376" s="1"/>
    </row>
    <row r="377" spans="1:1" ht="12.75" customHeight="1" x14ac:dyDescent="0.25">
      <c r="A377" s="1"/>
    </row>
    <row r="378" spans="1:1" ht="12.75" customHeight="1" x14ac:dyDescent="0.25">
      <c r="A378" s="1"/>
    </row>
    <row r="379" spans="1:1" ht="12.75" customHeight="1" x14ac:dyDescent="0.25">
      <c r="A379" s="1"/>
    </row>
    <row r="380" spans="1:1" ht="12.75" customHeight="1" x14ac:dyDescent="0.25">
      <c r="A380" s="1"/>
    </row>
    <row r="381" spans="1:1" ht="12.75" customHeight="1" x14ac:dyDescent="0.25">
      <c r="A381" s="1"/>
    </row>
    <row r="382" spans="1:1" ht="12.75" customHeight="1" x14ac:dyDescent="0.25">
      <c r="A382" s="1"/>
    </row>
    <row r="383" spans="1:1" ht="12.75" customHeight="1" x14ac:dyDescent="0.25">
      <c r="A383" s="1"/>
    </row>
    <row r="384" spans="1:1" ht="12.75" customHeight="1" x14ac:dyDescent="0.25">
      <c r="A384" s="1"/>
    </row>
    <row r="385" spans="1:1" ht="12.75" customHeight="1" x14ac:dyDescent="0.25">
      <c r="A385" s="1"/>
    </row>
    <row r="386" spans="1:1" ht="12.75" customHeight="1" x14ac:dyDescent="0.25">
      <c r="A386" s="1"/>
    </row>
    <row r="387" spans="1:1" ht="12.75" customHeight="1" x14ac:dyDescent="0.25">
      <c r="A387" s="1"/>
    </row>
    <row r="388" spans="1:1" ht="12.75" customHeight="1" x14ac:dyDescent="0.25">
      <c r="A388" s="1"/>
    </row>
    <row r="389" spans="1:1" ht="12.75" customHeight="1" x14ac:dyDescent="0.25">
      <c r="A389" s="1"/>
    </row>
    <row r="390" spans="1:1" ht="12.75" customHeight="1" x14ac:dyDescent="0.25">
      <c r="A390" s="1"/>
    </row>
    <row r="391" spans="1:1" ht="12.75" customHeight="1" x14ac:dyDescent="0.25">
      <c r="A391" s="1"/>
    </row>
    <row r="392" spans="1:1" ht="12.75" customHeight="1" x14ac:dyDescent="0.25">
      <c r="A392" s="1"/>
    </row>
    <row r="393" spans="1:1" ht="12.75" customHeight="1" x14ac:dyDescent="0.25">
      <c r="A393" s="1"/>
    </row>
    <row r="394" spans="1:1" ht="12.75" customHeight="1" x14ac:dyDescent="0.25">
      <c r="A394" s="1"/>
    </row>
    <row r="395" spans="1:1" ht="12.75" customHeight="1" x14ac:dyDescent="0.25">
      <c r="A395" s="1"/>
    </row>
    <row r="396" spans="1:1" ht="12.75" customHeight="1" x14ac:dyDescent="0.25">
      <c r="A396" s="1"/>
    </row>
    <row r="397" spans="1:1" ht="12.75" customHeight="1" x14ac:dyDescent="0.25">
      <c r="A397" s="1"/>
    </row>
    <row r="398" spans="1:1" ht="12.75" customHeight="1" x14ac:dyDescent="0.25">
      <c r="A398" s="1"/>
    </row>
    <row r="399" spans="1:1" ht="12.75" customHeight="1" x14ac:dyDescent="0.25">
      <c r="A399" s="1"/>
    </row>
    <row r="400" spans="1:1" ht="12.75" customHeight="1" x14ac:dyDescent="0.25">
      <c r="A400" s="1"/>
    </row>
    <row r="401" spans="1:1" ht="12.75" customHeight="1" x14ac:dyDescent="0.25">
      <c r="A401" s="1"/>
    </row>
    <row r="402" spans="1:1" ht="12.75" customHeight="1" x14ac:dyDescent="0.25">
      <c r="A402" s="1"/>
    </row>
    <row r="403" spans="1:1" ht="12.75" customHeight="1" x14ac:dyDescent="0.25">
      <c r="A403" s="1"/>
    </row>
    <row r="404" spans="1:1" ht="12.75" customHeight="1" x14ac:dyDescent="0.25">
      <c r="A404" s="1"/>
    </row>
    <row r="405" spans="1:1" ht="12.75" customHeight="1" x14ac:dyDescent="0.25">
      <c r="A405" s="1"/>
    </row>
    <row r="406" spans="1:1" ht="12.75" customHeight="1" x14ac:dyDescent="0.25">
      <c r="A406" s="1"/>
    </row>
    <row r="407" spans="1:1" ht="12.75" customHeight="1" x14ac:dyDescent="0.25">
      <c r="A407" s="1"/>
    </row>
    <row r="408" spans="1:1" ht="12.75" customHeight="1" x14ac:dyDescent="0.25">
      <c r="A408" s="1"/>
    </row>
    <row r="409" spans="1:1" ht="12.75" customHeight="1" x14ac:dyDescent="0.25">
      <c r="A409" s="1"/>
    </row>
    <row r="410" spans="1:1" ht="12.75" customHeight="1" x14ac:dyDescent="0.25">
      <c r="A410" s="1"/>
    </row>
    <row r="411" spans="1:1" ht="12.75" customHeight="1" x14ac:dyDescent="0.25">
      <c r="A411" s="1"/>
    </row>
    <row r="412" spans="1:1" ht="12.75" customHeight="1" x14ac:dyDescent="0.25">
      <c r="A412" s="1"/>
    </row>
    <row r="413" spans="1:1" ht="12.75" customHeight="1" x14ac:dyDescent="0.25">
      <c r="A413" s="1"/>
    </row>
    <row r="414" spans="1:1" ht="12.75" customHeight="1" x14ac:dyDescent="0.25">
      <c r="A414" s="1"/>
    </row>
    <row r="415" spans="1:1" ht="12.75" customHeight="1" x14ac:dyDescent="0.25">
      <c r="A415" s="1"/>
    </row>
    <row r="416" spans="1:1" ht="12.75" customHeight="1" x14ac:dyDescent="0.25">
      <c r="A416" s="1"/>
    </row>
    <row r="417" spans="1:1" ht="12.75" customHeight="1" x14ac:dyDescent="0.25">
      <c r="A417" s="1"/>
    </row>
    <row r="418" spans="1:1" ht="12.75" customHeight="1" x14ac:dyDescent="0.25">
      <c r="A418" s="1"/>
    </row>
    <row r="419" spans="1:1" ht="12.75" customHeight="1" x14ac:dyDescent="0.25">
      <c r="A419" s="1"/>
    </row>
    <row r="420" spans="1:1" ht="12.75" customHeight="1" x14ac:dyDescent="0.25">
      <c r="A420" s="1"/>
    </row>
    <row r="421" spans="1:1" ht="12.75" customHeight="1" x14ac:dyDescent="0.25">
      <c r="A421" s="1"/>
    </row>
    <row r="422" spans="1:1" ht="12.75" customHeight="1" x14ac:dyDescent="0.25">
      <c r="A422" s="1"/>
    </row>
    <row r="423" spans="1:1" ht="12.75" customHeight="1" x14ac:dyDescent="0.25">
      <c r="A423" s="1"/>
    </row>
    <row r="424" spans="1:1" ht="12.75" customHeight="1" x14ac:dyDescent="0.25">
      <c r="A424" s="1"/>
    </row>
    <row r="425" spans="1:1" ht="12.75" customHeight="1" x14ac:dyDescent="0.25">
      <c r="A425" s="1"/>
    </row>
    <row r="426" spans="1:1" ht="12.75" customHeight="1" x14ac:dyDescent="0.25">
      <c r="A426" s="1"/>
    </row>
    <row r="427" spans="1:1" ht="12.75" customHeight="1" x14ac:dyDescent="0.25">
      <c r="A427" s="1"/>
    </row>
    <row r="428" spans="1:1" ht="12.75" customHeight="1" x14ac:dyDescent="0.25">
      <c r="A428" s="1"/>
    </row>
    <row r="429" spans="1:1" ht="12.75" customHeight="1" x14ac:dyDescent="0.25">
      <c r="A429" s="1"/>
    </row>
    <row r="430" spans="1:1" ht="12.75" customHeight="1" x14ac:dyDescent="0.25">
      <c r="A430" s="1"/>
    </row>
    <row r="431" spans="1:1" ht="12.75" customHeight="1" x14ac:dyDescent="0.25">
      <c r="A431" s="1"/>
    </row>
    <row r="432" spans="1:1" ht="12.75" customHeight="1" x14ac:dyDescent="0.25">
      <c r="A432" s="1"/>
    </row>
    <row r="433" spans="1:1" ht="12.75" customHeight="1" x14ac:dyDescent="0.25">
      <c r="A433" s="1"/>
    </row>
    <row r="434" spans="1:1" ht="12.75" customHeight="1" x14ac:dyDescent="0.25">
      <c r="A434" s="1"/>
    </row>
    <row r="435" spans="1:1" ht="12.75" customHeight="1" x14ac:dyDescent="0.25">
      <c r="A435" s="1"/>
    </row>
    <row r="436" spans="1:1" ht="12.75" customHeight="1" x14ac:dyDescent="0.25">
      <c r="A436" s="1"/>
    </row>
    <row r="437" spans="1:1" ht="12.75" customHeight="1" x14ac:dyDescent="0.25">
      <c r="A437" s="1"/>
    </row>
    <row r="438" spans="1:1" ht="12.75" customHeight="1" x14ac:dyDescent="0.25">
      <c r="A438" s="1"/>
    </row>
    <row r="439" spans="1:1" ht="12.75" customHeight="1" x14ac:dyDescent="0.25">
      <c r="A439" s="1"/>
    </row>
    <row r="440" spans="1:1" ht="12.75" customHeight="1" x14ac:dyDescent="0.25">
      <c r="A440" s="1"/>
    </row>
    <row r="441" spans="1:1" ht="12.75" customHeight="1" x14ac:dyDescent="0.25">
      <c r="A441" s="1"/>
    </row>
    <row r="442" spans="1:1" ht="12.75" customHeight="1" x14ac:dyDescent="0.25">
      <c r="A442" s="1"/>
    </row>
    <row r="443" spans="1:1" ht="12.75" customHeight="1" x14ac:dyDescent="0.25">
      <c r="A443" s="1"/>
    </row>
    <row r="444" spans="1:1" ht="12.75" customHeight="1" x14ac:dyDescent="0.25">
      <c r="A444" s="1"/>
    </row>
    <row r="445" spans="1:1" ht="12.75" customHeight="1" x14ac:dyDescent="0.25">
      <c r="A445" s="1"/>
    </row>
    <row r="446" spans="1:1" ht="12.75" customHeight="1" x14ac:dyDescent="0.25">
      <c r="A446" s="1"/>
    </row>
    <row r="447" spans="1:1" ht="12.75" customHeight="1" x14ac:dyDescent="0.25">
      <c r="A447" s="1"/>
    </row>
    <row r="448" spans="1:1" ht="12.75" customHeight="1" x14ac:dyDescent="0.25">
      <c r="A448" s="1"/>
    </row>
    <row r="449" spans="1:1" ht="12.75" customHeight="1" x14ac:dyDescent="0.25">
      <c r="A449" s="1"/>
    </row>
    <row r="450" spans="1:1" ht="12.75" customHeight="1" x14ac:dyDescent="0.25">
      <c r="A450" s="1"/>
    </row>
    <row r="451" spans="1:1" ht="12.75" customHeight="1" x14ac:dyDescent="0.25">
      <c r="A451" s="1"/>
    </row>
    <row r="452" spans="1:1" ht="12.75" customHeight="1" x14ac:dyDescent="0.25">
      <c r="A452" s="1"/>
    </row>
    <row r="453" spans="1:1" ht="12.75" customHeight="1" x14ac:dyDescent="0.25">
      <c r="A453" s="1"/>
    </row>
    <row r="454" spans="1:1" ht="12.75" customHeight="1" x14ac:dyDescent="0.25">
      <c r="A454" s="1"/>
    </row>
    <row r="455" spans="1:1" ht="12.75" customHeight="1" x14ac:dyDescent="0.25">
      <c r="A455" s="1"/>
    </row>
    <row r="456" spans="1:1" ht="12.75" customHeight="1" x14ac:dyDescent="0.25">
      <c r="A456" s="1"/>
    </row>
    <row r="457" spans="1:1" ht="12.75" customHeight="1" x14ac:dyDescent="0.25">
      <c r="A457" s="1"/>
    </row>
    <row r="458" spans="1:1" ht="12.75" customHeight="1" x14ac:dyDescent="0.25">
      <c r="A458" s="1"/>
    </row>
    <row r="459" spans="1:1" ht="12.75" customHeight="1" x14ac:dyDescent="0.25">
      <c r="A459" s="1"/>
    </row>
    <row r="460" spans="1:1" ht="12.75" customHeight="1" x14ac:dyDescent="0.25">
      <c r="A460" s="1"/>
    </row>
    <row r="461" spans="1:1" ht="12.75" customHeight="1" x14ac:dyDescent="0.25">
      <c r="A461" s="1"/>
    </row>
    <row r="462" spans="1:1" ht="12.75" customHeight="1" x14ac:dyDescent="0.25">
      <c r="A462" s="1"/>
    </row>
    <row r="463" spans="1:1" ht="12.75" customHeight="1" x14ac:dyDescent="0.25">
      <c r="A463" s="1"/>
    </row>
    <row r="464" spans="1:1" ht="12.75" customHeight="1" x14ac:dyDescent="0.25">
      <c r="A464" s="1"/>
    </row>
    <row r="465" spans="1:1" ht="12.75" customHeight="1" x14ac:dyDescent="0.25">
      <c r="A465" s="1"/>
    </row>
    <row r="466" spans="1:1" ht="12.75" customHeight="1" x14ac:dyDescent="0.25">
      <c r="A466" s="1"/>
    </row>
    <row r="467" spans="1:1" ht="12.75" customHeight="1" x14ac:dyDescent="0.25">
      <c r="A467" s="1"/>
    </row>
    <row r="468" spans="1:1" ht="12.75" customHeight="1" x14ac:dyDescent="0.25">
      <c r="A468" s="1"/>
    </row>
    <row r="469" spans="1:1" ht="12.75" customHeight="1" x14ac:dyDescent="0.25">
      <c r="A469" s="1"/>
    </row>
    <row r="470" spans="1:1" ht="12.75" customHeight="1" x14ac:dyDescent="0.25">
      <c r="A470" s="1"/>
    </row>
    <row r="471" spans="1:1" ht="12.75" customHeight="1" x14ac:dyDescent="0.25">
      <c r="A471" s="1"/>
    </row>
    <row r="472" spans="1:1" ht="12.75" customHeight="1" x14ac:dyDescent="0.25">
      <c r="A472" s="1"/>
    </row>
    <row r="473" spans="1:1" ht="12.75" customHeight="1" x14ac:dyDescent="0.25">
      <c r="A473" s="1"/>
    </row>
    <row r="474" spans="1:1" ht="12.75" customHeight="1" x14ac:dyDescent="0.25">
      <c r="A474" s="1"/>
    </row>
    <row r="475" spans="1:1" ht="12.75" customHeight="1" x14ac:dyDescent="0.25">
      <c r="A475" s="1"/>
    </row>
    <row r="476" spans="1:1" ht="12.75" customHeight="1" x14ac:dyDescent="0.25">
      <c r="A476" s="1"/>
    </row>
    <row r="477" spans="1:1" ht="12.75" customHeight="1" x14ac:dyDescent="0.25">
      <c r="A477" s="1"/>
    </row>
    <row r="478" spans="1:1" ht="12.75" customHeight="1" x14ac:dyDescent="0.25">
      <c r="A478" s="1"/>
    </row>
    <row r="479" spans="1:1" ht="12.75" customHeight="1" x14ac:dyDescent="0.25">
      <c r="A479" s="1"/>
    </row>
    <row r="480" spans="1:1" ht="12.75" customHeight="1" x14ac:dyDescent="0.25">
      <c r="A480" s="1"/>
    </row>
    <row r="481" spans="1:1" ht="12.75" customHeight="1" x14ac:dyDescent="0.25">
      <c r="A481" s="1"/>
    </row>
    <row r="482" spans="1:1" ht="12.75" customHeight="1" x14ac:dyDescent="0.25">
      <c r="A482" s="1"/>
    </row>
    <row r="483" spans="1:1" ht="12.75" customHeight="1" x14ac:dyDescent="0.25">
      <c r="A483" s="1"/>
    </row>
    <row r="484" spans="1:1" ht="12.75" customHeight="1" x14ac:dyDescent="0.25">
      <c r="A484" s="1"/>
    </row>
    <row r="485" spans="1:1" ht="12.75" customHeight="1" x14ac:dyDescent="0.25">
      <c r="A485" s="1"/>
    </row>
    <row r="486" spans="1:1" ht="12.75" customHeight="1" x14ac:dyDescent="0.25">
      <c r="A486" s="1"/>
    </row>
    <row r="487" spans="1:1" ht="12.75" customHeight="1" x14ac:dyDescent="0.25">
      <c r="A487" s="1"/>
    </row>
    <row r="488" spans="1:1" ht="12.75" customHeight="1" x14ac:dyDescent="0.25">
      <c r="A488" s="1"/>
    </row>
    <row r="489" spans="1:1" ht="12.75" customHeight="1" x14ac:dyDescent="0.25">
      <c r="A489" s="1"/>
    </row>
    <row r="490" spans="1:1" ht="12.75" customHeight="1" x14ac:dyDescent="0.25">
      <c r="A490" s="1"/>
    </row>
    <row r="491" spans="1:1" ht="12.75" customHeight="1" x14ac:dyDescent="0.25">
      <c r="A491" s="1"/>
    </row>
    <row r="492" spans="1:1" ht="12.75" customHeight="1" x14ac:dyDescent="0.25">
      <c r="A492" s="1"/>
    </row>
    <row r="493" spans="1:1" ht="12.75" customHeight="1" x14ac:dyDescent="0.25">
      <c r="A493" s="1"/>
    </row>
    <row r="494" spans="1:1" ht="12.75" customHeight="1" x14ac:dyDescent="0.25">
      <c r="A494" s="1"/>
    </row>
    <row r="495" spans="1:1" ht="12.75" customHeight="1" x14ac:dyDescent="0.25">
      <c r="A495" s="1"/>
    </row>
    <row r="496" spans="1:1" ht="12.75" customHeight="1" x14ac:dyDescent="0.25">
      <c r="A496" s="1"/>
    </row>
    <row r="497" spans="1:1" ht="12.75" customHeight="1" x14ac:dyDescent="0.25">
      <c r="A497" s="1"/>
    </row>
    <row r="498" spans="1:1" ht="12.75" customHeight="1" x14ac:dyDescent="0.25">
      <c r="A498" s="1"/>
    </row>
    <row r="499" spans="1:1" ht="12.75" customHeight="1" x14ac:dyDescent="0.25">
      <c r="A499" s="1"/>
    </row>
    <row r="500" spans="1:1" ht="12.75" customHeight="1" x14ac:dyDescent="0.25">
      <c r="A500" s="1"/>
    </row>
    <row r="501" spans="1:1" ht="12.75" customHeight="1" x14ac:dyDescent="0.25">
      <c r="A501" s="1"/>
    </row>
    <row r="502" spans="1:1" ht="12.75" customHeight="1" x14ac:dyDescent="0.25">
      <c r="A502" s="1"/>
    </row>
    <row r="503" spans="1:1" ht="12.75" customHeight="1" x14ac:dyDescent="0.25">
      <c r="A503" s="1"/>
    </row>
    <row r="504" spans="1:1" ht="12.75" customHeight="1" x14ac:dyDescent="0.25">
      <c r="A504" s="1"/>
    </row>
    <row r="505" spans="1:1" ht="12.75" customHeight="1" x14ac:dyDescent="0.25">
      <c r="A505" s="1"/>
    </row>
    <row r="506" spans="1:1" ht="12.75" customHeight="1" x14ac:dyDescent="0.25">
      <c r="A506" s="1"/>
    </row>
    <row r="507" spans="1:1" ht="12.75" customHeight="1" x14ac:dyDescent="0.25">
      <c r="A507" s="1"/>
    </row>
    <row r="508" spans="1:1" ht="12.75" customHeight="1" x14ac:dyDescent="0.25">
      <c r="A508" s="1"/>
    </row>
    <row r="509" spans="1:1" ht="12.75" customHeight="1" x14ac:dyDescent="0.25">
      <c r="A509" s="1"/>
    </row>
    <row r="510" spans="1:1" ht="12.75" customHeight="1" x14ac:dyDescent="0.25">
      <c r="A510" s="1"/>
    </row>
    <row r="511" spans="1:1" ht="12.75" customHeight="1" x14ac:dyDescent="0.25">
      <c r="A511" s="1"/>
    </row>
    <row r="512" spans="1:1" ht="12.75" customHeight="1" x14ac:dyDescent="0.25">
      <c r="A512" s="1"/>
    </row>
    <row r="513" spans="1:1" ht="12.75" customHeight="1" x14ac:dyDescent="0.25">
      <c r="A513" s="1"/>
    </row>
    <row r="514" spans="1:1" ht="12.75" customHeight="1" x14ac:dyDescent="0.25">
      <c r="A514" s="1"/>
    </row>
    <row r="515" spans="1:1" ht="12.75" customHeight="1" x14ac:dyDescent="0.25">
      <c r="A515" s="1"/>
    </row>
    <row r="516" spans="1:1" ht="12.75" customHeight="1" x14ac:dyDescent="0.25">
      <c r="A516" s="1"/>
    </row>
    <row r="517" spans="1:1" ht="12.75" customHeight="1" x14ac:dyDescent="0.25">
      <c r="A517" s="1"/>
    </row>
    <row r="518" spans="1:1" ht="12.75" customHeight="1" x14ac:dyDescent="0.25">
      <c r="A518" s="1"/>
    </row>
    <row r="519" spans="1:1" ht="12.75" customHeight="1" x14ac:dyDescent="0.25">
      <c r="A519" s="1"/>
    </row>
    <row r="520" spans="1:1" ht="12.75" customHeight="1" x14ac:dyDescent="0.25">
      <c r="A520" s="1"/>
    </row>
    <row r="521" spans="1:1" ht="12.75" customHeight="1" x14ac:dyDescent="0.25">
      <c r="A521" s="1"/>
    </row>
    <row r="522" spans="1:1" ht="12.75" customHeight="1" x14ac:dyDescent="0.25">
      <c r="A522" s="1"/>
    </row>
    <row r="523" spans="1:1" ht="12.75" customHeight="1" x14ac:dyDescent="0.25">
      <c r="A523" s="1"/>
    </row>
    <row r="524" spans="1:1" ht="12.75" customHeight="1" x14ac:dyDescent="0.25">
      <c r="A524" s="1"/>
    </row>
    <row r="525" spans="1:1" ht="12.75" customHeight="1" x14ac:dyDescent="0.25">
      <c r="A525" s="1"/>
    </row>
    <row r="526" spans="1:1" ht="12.75" customHeight="1" x14ac:dyDescent="0.25">
      <c r="A526" s="1"/>
    </row>
    <row r="527" spans="1:1" ht="12.75" customHeight="1" x14ac:dyDescent="0.25">
      <c r="A527" s="1"/>
    </row>
    <row r="528" spans="1:1" ht="12.75" customHeight="1" x14ac:dyDescent="0.25">
      <c r="A528" s="1"/>
    </row>
    <row r="529" spans="1:1" ht="12.75" customHeight="1" x14ac:dyDescent="0.25">
      <c r="A529" s="1"/>
    </row>
    <row r="530" spans="1:1" ht="12.75" customHeight="1" x14ac:dyDescent="0.25">
      <c r="A530" s="1"/>
    </row>
    <row r="531" spans="1:1" ht="12.75" customHeight="1" x14ac:dyDescent="0.25">
      <c r="A531" s="1"/>
    </row>
    <row r="532" spans="1:1" ht="12.75" customHeight="1" x14ac:dyDescent="0.25">
      <c r="A532" s="1"/>
    </row>
    <row r="533" spans="1:1" ht="12.75" customHeight="1" x14ac:dyDescent="0.25">
      <c r="A533" s="1"/>
    </row>
    <row r="534" spans="1:1" ht="12.75" customHeight="1" x14ac:dyDescent="0.25">
      <c r="A534" s="1"/>
    </row>
    <row r="535" spans="1:1" ht="12.75" customHeight="1" x14ac:dyDescent="0.25">
      <c r="A535" s="1"/>
    </row>
    <row r="536" spans="1:1" ht="12.75" customHeight="1" x14ac:dyDescent="0.25">
      <c r="A536" s="1"/>
    </row>
    <row r="537" spans="1:1" ht="12.75" customHeight="1" x14ac:dyDescent="0.25">
      <c r="A537" s="1"/>
    </row>
    <row r="538" spans="1:1" ht="12.75" customHeight="1" x14ac:dyDescent="0.25">
      <c r="A538" s="1"/>
    </row>
    <row r="539" spans="1:1" ht="12.75" customHeight="1" x14ac:dyDescent="0.25">
      <c r="A539" s="1"/>
    </row>
    <row r="540" spans="1:1" ht="12.75" customHeight="1" x14ac:dyDescent="0.25">
      <c r="A540" s="1"/>
    </row>
    <row r="541" spans="1:1" ht="12.75" customHeight="1" x14ac:dyDescent="0.25">
      <c r="A541" s="1"/>
    </row>
    <row r="542" spans="1:1" ht="12.75" customHeight="1" x14ac:dyDescent="0.25">
      <c r="A542" s="1"/>
    </row>
    <row r="543" spans="1:1" ht="12.75" customHeight="1" x14ac:dyDescent="0.25">
      <c r="A543" s="1"/>
    </row>
    <row r="544" spans="1:1" ht="12.75" customHeight="1" x14ac:dyDescent="0.25">
      <c r="A544" s="1"/>
    </row>
    <row r="545" spans="1:1" ht="12.75" customHeight="1" x14ac:dyDescent="0.25">
      <c r="A545" s="1"/>
    </row>
    <row r="546" spans="1:1" ht="12.75" customHeight="1" x14ac:dyDescent="0.25">
      <c r="A546" s="1"/>
    </row>
    <row r="547" spans="1:1" ht="12.75" customHeight="1" x14ac:dyDescent="0.25">
      <c r="A547" s="1"/>
    </row>
    <row r="548" spans="1:1" ht="12.75" customHeight="1" x14ac:dyDescent="0.25">
      <c r="A548" s="1"/>
    </row>
    <row r="549" spans="1:1" ht="12.75" customHeight="1" x14ac:dyDescent="0.25">
      <c r="A549" s="1"/>
    </row>
    <row r="550" spans="1:1" ht="12.75" customHeight="1" x14ac:dyDescent="0.25">
      <c r="A550" s="1"/>
    </row>
    <row r="551" spans="1:1" ht="12.75" customHeight="1" x14ac:dyDescent="0.25">
      <c r="A551" s="1"/>
    </row>
    <row r="552" spans="1:1" ht="12.75" customHeight="1" x14ac:dyDescent="0.25">
      <c r="A552" s="1"/>
    </row>
    <row r="553" spans="1:1" ht="12.75" customHeight="1" x14ac:dyDescent="0.25">
      <c r="A553" s="1"/>
    </row>
    <row r="554" spans="1:1" ht="12.75" customHeight="1" x14ac:dyDescent="0.25">
      <c r="A554" s="1"/>
    </row>
    <row r="555" spans="1:1" ht="12.75" customHeight="1" x14ac:dyDescent="0.25">
      <c r="A555" s="1"/>
    </row>
    <row r="556" spans="1:1" ht="12.75" customHeight="1" x14ac:dyDescent="0.25">
      <c r="A556" s="1"/>
    </row>
    <row r="557" spans="1:1" ht="12.75" customHeight="1" x14ac:dyDescent="0.25">
      <c r="A557" s="1"/>
    </row>
    <row r="558" spans="1:1" ht="12.75" customHeight="1" x14ac:dyDescent="0.25">
      <c r="A558" s="1"/>
    </row>
    <row r="559" spans="1:1" ht="12.75" customHeight="1" x14ac:dyDescent="0.25">
      <c r="A559" s="1"/>
    </row>
    <row r="560" spans="1:1" ht="12.75" customHeight="1" x14ac:dyDescent="0.25">
      <c r="A560" s="1"/>
    </row>
    <row r="561" spans="1:1" ht="12.75" customHeight="1" x14ac:dyDescent="0.25">
      <c r="A561" s="1"/>
    </row>
    <row r="562" spans="1:1" ht="12.75" customHeight="1" x14ac:dyDescent="0.25">
      <c r="A562" s="1"/>
    </row>
    <row r="563" spans="1:1" ht="12.75" customHeight="1" x14ac:dyDescent="0.25">
      <c r="A563" s="1"/>
    </row>
    <row r="564" spans="1:1" ht="12.75" customHeight="1" x14ac:dyDescent="0.25">
      <c r="A564" s="1"/>
    </row>
    <row r="565" spans="1:1" ht="12.75" customHeight="1" x14ac:dyDescent="0.25">
      <c r="A565" s="1"/>
    </row>
    <row r="566" spans="1:1" ht="12.75" customHeight="1" x14ac:dyDescent="0.25">
      <c r="A566" s="1"/>
    </row>
    <row r="567" spans="1:1" ht="12.75" customHeight="1" x14ac:dyDescent="0.25">
      <c r="A567" s="1"/>
    </row>
    <row r="568" spans="1:1" ht="12.75" customHeight="1" x14ac:dyDescent="0.25">
      <c r="A568" s="1"/>
    </row>
    <row r="569" spans="1:1" ht="12.75" customHeight="1" x14ac:dyDescent="0.25">
      <c r="A569" s="1"/>
    </row>
    <row r="570" spans="1:1" ht="12.75" customHeight="1" x14ac:dyDescent="0.25">
      <c r="A570" s="1"/>
    </row>
    <row r="571" spans="1:1" ht="12.75" customHeight="1" x14ac:dyDescent="0.25">
      <c r="A571" s="1"/>
    </row>
    <row r="572" spans="1:1" ht="12.75" customHeight="1" x14ac:dyDescent="0.25">
      <c r="A572" s="1"/>
    </row>
    <row r="573" spans="1:1" ht="12.75" customHeight="1" x14ac:dyDescent="0.25">
      <c r="A573" s="1"/>
    </row>
    <row r="574" spans="1:1" ht="12.75" customHeight="1" x14ac:dyDescent="0.25">
      <c r="A574" s="1"/>
    </row>
    <row r="575" spans="1:1" ht="12.75" customHeight="1" x14ac:dyDescent="0.25">
      <c r="A575" s="1"/>
    </row>
    <row r="576" spans="1:1" ht="12.75" customHeight="1" x14ac:dyDescent="0.25">
      <c r="A576" s="1"/>
    </row>
    <row r="577" spans="1:1" ht="12.75" customHeight="1" x14ac:dyDescent="0.25">
      <c r="A577" s="1"/>
    </row>
    <row r="578" spans="1:1" ht="12.75" customHeight="1" x14ac:dyDescent="0.25">
      <c r="A578" s="1"/>
    </row>
    <row r="579" spans="1:1" ht="12.75" customHeight="1" x14ac:dyDescent="0.25">
      <c r="A579" s="1"/>
    </row>
    <row r="580" spans="1:1" ht="12.75" customHeight="1" x14ac:dyDescent="0.25">
      <c r="A580" s="1"/>
    </row>
    <row r="581" spans="1:1" ht="12.75" customHeight="1" x14ac:dyDescent="0.25">
      <c r="A581" s="1"/>
    </row>
    <row r="582" spans="1:1" ht="12.75" customHeight="1" x14ac:dyDescent="0.25">
      <c r="A582" s="1"/>
    </row>
    <row r="583" spans="1:1" ht="12.75" customHeight="1" x14ac:dyDescent="0.25">
      <c r="A583" s="1"/>
    </row>
    <row r="584" spans="1:1" ht="12.75" customHeight="1" x14ac:dyDescent="0.25">
      <c r="A584" s="1"/>
    </row>
    <row r="585" spans="1:1" ht="12.75" customHeight="1" x14ac:dyDescent="0.25">
      <c r="A585" s="1"/>
    </row>
    <row r="586" spans="1:1" ht="12.75" customHeight="1" x14ac:dyDescent="0.25">
      <c r="A586" s="1"/>
    </row>
    <row r="587" spans="1:1" ht="12.75" customHeight="1" x14ac:dyDescent="0.25">
      <c r="A587" s="1"/>
    </row>
    <row r="588" spans="1:1" ht="12.75" customHeight="1" x14ac:dyDescent="0.25">
      <c r="A588" s="1"/>
    </row>
    <row r="589" spans="1:1" ht="12.75" customHeight="1" x14ac:dyDescent="0.25">
      <c r="A589" s="1"/>
    </row>
    <row r="590" spans="1:1" ht="12.75" customHeight="1" x14ac:dyDescent="0.25">
      <c r="A590" s="1"/>
    </row>
    <row r="591" spans="1:1" ht="12.75" customHeight="1" x14ac:dyDescent="0.25">
      <c r="A591" s="1"/>
    </row>
    <row r="592" spans="1:1" ht="12.75" customHeight="1" x14ac:dyDescent="0.25">
      <c r="A592" s="1"/>
    </row>
    <row r="593" spans="1:1" ht="12.75" customHeight="1" x14ac:dyDescent="0.25">
      <c r="A593" s="1"/>
    </row>
    <row r="594" spans="1:1" ht="12.75" customHeight="1" x14ac:dyDescent="0.25">
      <c r="A594" s="1"/>
    </row>
    <row r="595" spans="1:1" ht="12.75" customHeight="1" x14ac:dyDescent="0.25">
      <c r="A595" s="1"/>
    </row>
    <row r="596" spans="1:1" ht="12.75" customHeight="1" x14ac:dyDescent="0.25">
      <c r="A596" s="1"/>
    </row>
    <row r="597" spans="1:1" ht="12.75" customHeight="1" x14ac:dyDescent="0.25">
      <c r="A597" s="1"/>
    </row>
    <row r="598" spans="1:1" ht="12.75" customHeight="1" x14ac:dyDescent="0.25">
      <c r="A598" s="1"/>
    </row>
    <row r="599" spans="1:1" ht="12.75" customHeight="1" x14ac:dyDescent="0.25">
      <c r="A599" s="1"/>
    </row>
    <row r="600" spans="1:1" ht="12.75" customHeight="1" x14ac:dyDescent="0.25">
      <c r="A600" s="1"/>
    </row>
    <row r="601" spans="1:1" ht="12.75" customHeight="1" x14ac:dyDescent="0.25">
      <c r="A601" s="1"/>
    </row>
    <row r="602" spans="1:1" ht="12.75" customHeight="1" x14ac:dyDescent="0.25">
      <c r="A602" s="1"/>
    </row>
    <row r="603" spans="1:1" ht="12.75" customHeight="1" x14ac:dyDescent="0.25">
      <c r="A603" s="1"/>
    </row>
    <row r="604" spans="1:1" ht="12.75" customHeight="1" x14ac:dyDescent="0.25">
      <c r="A604" s="1"/>
    </row>
    <row r="605" spans="1:1" ht="12.75" customHeight="1" x14ac:dyDescent="0.25">
      <c r="A605" s="1"/>
    </row>
    <row r="606" spans="1:1" ht="12.75" customHeight="1" x14ac:dyDescent="0.25">
      <c r="A606" s="1"/>
    </row>
    <row r="607" spans="1:1" ht="12.75" customHeight="1" x14ac:dyDescent="0.25">
      <c r="A607" s="1"/>
    </row>
    <row r="608" spans="1:1" ht="12.75" customHeight="1" x14ac:dyDescent="0.25">
      <c r="A608" s="1"/>
    </row>
    <row r="609" spans="1:1" ht="12.75" customHeight="1" x14ac:dyDescent="0.25">
      <c r="A609" s="1"/>
    </row>
    <row r="610" spans="1:1" ht="12.75" customHeight="1" x14ac:dyDescent="0.25">
      <c r="A610" s="1"/>
    </row>
    <row r="611" spans="1:1" ht="12.75" customHeight="1" x14ac:dyDescent="0.25">
      <c r="A611" s="1"/>
    </row>
    <row r="612" spans="1:1" ht="12.75" customHeight="1" x14ac:dyDescent="0.25">
      <c r="A612" s="1"/>
    </row>
    <row r="613" spans="1:1" ht="12.75" customHeight="1" x14ac:dyDescent="0.25">
      <c r="A613" s="1"/>
    </row>
    <row r="614" spans="1:1" ht="12.75" customHeight="1" x14ac:dyDescent="0.25">
      <c r="A614" s="1"/>
    </row>
    <row r="615" spans="1:1" ht="12.75" customHeight="1" x14ac:dyDescent="0.25">
      <c r="A615" s="1"/>
    </row>
    <row r="616" spans="1:1" ht="12.75" customHeight="1" x14ac:dyDescent="0.25">
      <c r="A616" s="1"/>
    </row>
    <row r="617" spans="1:1" ht="12.75" customHeight="1" x14ac:dyDescent="0.25">
      <c r="A617" s="1"/>
    </row>
    <row r="618" spans="1:1" ht="12.75" customHeight="1" x14ac:dyDescent="0.25">
      <c r="A618" s="1"/>
    </row>
    <row r="619" spans="1:1" ht="12.75" customHeight="1" x14ac:dyDescent="0.25">
      <c r="A619" s="1"/>
    </row>
    <row r="620" spans="1:1" ht="12.75" customHeight="1" x14ac:dyDescent="0.25">
      <c r="A620" s="1"/>
    </row>
    <row r="621" spans="1:1" ht="12.75" customHeight="1" x14ac:dyDescent="0.25">
      <c r="A621" s="1"/>
    </row>
    <row r="622" spans="1:1" ht="12.75" customHeight="1" x14ac:dyDescent="0.25">
      <c r="A622" s="1"/>
    </row>
    <row r="623" spans="1:1" ht="12.75" customHeight="1" x14ac:dyDescent="0.25">
      <c r="A623" s="1"/>
    </row>
    <row r="624" spans="1:1" ht="12.75" customHeight="1" x14ac:dyDescent="0.25">
      <c r="A624" s="1"/>
    </row>
    <row r="625" spans="1:1" ht="12.75" customHeight="1" x14ac:dyDescent="0.25">
      <c r="A625" s="1"/>
    </row>
    <row r="626" spans="1:1" ht="12.75" customHeight="1" x14ac:dyDescent="0.25">
      <c r="A626" s="1"/>
    </row>
    <row r="627" spans="1:1" ht="12.75" customHeight="1" x14ac:dyDescent="0.25">
      <c r="A627" s="1"/>
    </row>
    <row r="628" spans="1:1" ht="12.75" customHeight="1" x14ac:dyDescent="0.25">
      <c r="A628" s="1"/>
    </row>
    <row r="629" spans="1:1" ht="12.75" customHeight="1" x14ac:dyDescent="0.25">
      <c r="A629" s="1"/>
    </row>
    <row r="630" spans="1:1" ht="12.75" customHeight="1" x14ac:dyDescent="0.25">
      <c r="A630" s="1"/>
    </row>
    <row r="631" spans="1:1" ht="12.75" customHeight="1" x14ac:dyDescent="0.25">
      <c r="A631" s="1"/>
    </row>
    <row r="632" spans="1:1" ht="12.75" customHeight="1" x14ac:dyDescent="0.25">
      <c r="A632" s="1"/>
    </row>
    <row r="633" spans="1:1" ht="12.75" customHeight="1" x14ac:dyDescent="0.25">
      <c r="A633" s="1"/>
    </row>
    <row r="634" spans="1:1" ht="12.75" customHeight="1" x14ac:dyDescent="0.25">
      <c r="A634" s="1"/>
    </row>
    <row r="635" spans="1:1" ht="12.75" customHeight="1" x14ac:dyDescent="0.25">
      <c r="A635" s="1"/>
    </row>
    <row r="636" spans="1:1" ht="12.75" customHeight="1" x14ac:dyDescent="0.25">
      <c r="A636" s="1"/>
    </row>
    <row r="637" spans="1:1" ht="12.75" customHeight="1" x14ac:dyDescent="0.25">
      <c r="A637" s="1"/>
    </row>
    <row r="638" spans="1:1" ht="12.75" customHeight="1" x14ac:dyDescent="0.25">
      <c r="A638" s="1"/>
    </row>
    <row r="639" spans="1:1" ht="12.75" customHeight="1" x14ac:dyDescent="0.25">
      <c r="A639" s="1"/>
    </row>
    <row r="640" spans="1:1" ht="12.75" customHeight="1" x14ac:dyDescent="0.25">
      <c r="A640" s="1"/>
    </row>
    <row r="641" spans="1:1" ht="12.75" customHeight="1" x14ac:dyDescent="0.25">
      <c r="A641" s="1"/>
    </row>
    <row r="642" spans="1:1" ht="12.75" customHeight="1" x14ac:dyDescent="0.25">
      <c r="A642" s="1"/>
    </row>
    <row r="643" spans="1:1" ht="12.75" customHeight="1" x14ac:dyDescent="0.25">
      <c r="A643" s="1"/>
    </row>
    <row r="644" spans="1:1" ht="12.75" customHeight="1" x14ac:dyDescent="0.25">
      <c r="A644" s="1"/>
    </row>
    <row r="645" spans="1:1" ht="12.75" customHeight="1" x14ac:dyDescent="0.25">
      <c r="A645" s="1"/>
    </row>
    <row r="646" spans="1:1" ht="12.75" customHeight="1" x14ac:dyDescent="0.25">
      <c r="A646" s="1"/>
    </row>
    <row r="647" spans="1:1" ht="12.75" customHeight="1" x14ac:dyDescent="0.25">
      <c r="A647" s="1"/>
    </row>
    <row r="648" spans="1:1" ht="12.75" customHeight="1" x14ac:dyDescent="0.25">
      <c r="A648" s="1"/>
    </row>
    <row r="649" spans="1:1" ht="12.75" customHeight="1" x14ac:dyDescent="0.25">
      <c r="A649" s="1"/>
    </row>
    <row r="650" spans="1:1" ht="12.75" customHeight="1" x14ac:dyDescent="0.25">
      <c r="A650" s="1"/>
    </row>
    <row r="651" spans="1:1" ht="12.75" customHeight="1" x14ac:dyDescent="0.25">
      <c r="A651" s="1"/>
    </row>
    <row r="652" spans="1:1" ht="12.75" customHeight="1" x14ac:dyDescent="0.25">
      <c r="A652" s="1"/>
    </row>
    <row r="653" spans="1:1" ht="12.75" customHeight="1" x14ac:dyDescent="0.25">
      <c r="A653" s="1"/>
    </row>
    <row r="654" spans="1:1" ht="12.75" customHeight="1" x14ac:dyDescent="0.25">
      <c r="A654" s="1"/>
    </row>
    <row r="655" spans="1:1" ht="12.75" customHeight="1" x14ac:dyDescent="0.25">
      <c r="A655" s="1"/>
    </row>
    <row r="656" spans="1:1" ht="12.75" customHeight="1" x14ac:dyDescent="0.25">
      <c r="A656" s="1"/>
    </row>
    <row r="657" spans="1:1" ht="12.75" customHeight="1" x14ac:dyDescent="0.25">
      <c r="A657" s="1"/>
    </row>
    <row r="658" spans="1:1" ht="12.75" customHeight="1" x14ac:dyDescent="0.25">
      <c r="A658" s="1"/>
    </row>
    <row r="659" spans="1:1" ht="12.75" customHeight="1" x14ac:dyDescent="0.25">
      <c r="A659" s="1"/>
    </row>
    <row r="660" spans="1:1" ht="12.75" customHeight="1" x14ac:dyDescent="0.25">
      <c r="A660" s="1"/>
    </row>
    <row r="661" spans="1:1" ht="12.75" customHeight="1" x14ac:dyDescent="0.25">
      <c r="A661" s="1"/>
    </row>
    <row r="662" spans="1:1" ht="12.75" customHeight="1" x14ac:dyDescent="0.25">
      <c r="A662" s="1"/>
    </row>
    <row r="663" spans="1:1" ht="12.75" customHeight="1" x14ac:dyDescent="0.25">
      <c r="A663" s="1"/>
    </row>
    <row r="664" spans="1:1" ht="12.75" customHeight="1" x14ac:dyDescent="0.25">
      <c r="A664" s="1"/>
    </row>
    <row r="665" spans="1:1" ht="12.75" customHeight="1" x14ac:dyDescent="0.25">
      <c r="A665" s="1"/>
    </row>
    <row r="666" spans="1:1" ht="12.75" customHeight="1" x14ac:dyDescent="0.25">
      <c r="A666" s="1"/>
    </row>
    <row r="667" spans="1:1" ht="12.75" customHeight="1" x14ac:dyDescent="0.25">
      <c r="A667" s="1"/>
    </row>
    <row r="668" spans="1:1" ht="12.75" customHeight="1" x14ac:dyDescent="0.25">
      <c r="A668" s="1"/>
    </row>
    <row r="669" spans="1:1" ht="12.75" customHeight="1" x14ac:dyDescent="0.25">
      <c r="A669" s="1"/>
    </row>
    <row r="670" spans="1:1" ht="12.75" customHeight="1" x14ac:dyDescent="0.25">
      <c r="A670" s="1"/>
    </row>
    <row r="671" spans="1:1" ht="12.75" customHeight="1" x14ac:dyDescent="0.25">
      <c r="A671" s="1"/>
    </row>
    <row r="672" spans="1:1" ht="12.75" customHeight="1" x14ac:dyDescent="0.25">
      <c r="A672" s="1"/>
    </row>
    <row r="673" spans="1:1" ht="12.75" customHeight="1" x14ac:dyDescent="0.25">
      <c r="A673" s="1"/>
    </row>
    <row r="674" spans="1:1" ht="12.75" customHeight="1" x14ac:dyDescent="0.25">
      <c r="A674" s="1"/>
    </row>
    <row r="675" spans="1:1" ht="12.75" customHeight="1" x14ac:dyDescent="0.25">
      <c r="A675" s="1"/>
    </row>
    <row r="676" spans="1:1" ht="12.75" customHeight="1" x14ac:dyDescent="0.25">
      <c r="A676" s="1"/>
    </row>
    <row r="677" spans="1:1" ht="12.75" customHeight="1" x14ac:dyDescent="0.25">
      <c r="A677" s="1"/>
    </row>
    <row r="678" spans="1:1" ht="12.75" customHeight="1" x14ac:dyDescent="0.25">
      <c r="A678" s="1"/>
    </row>
    <row r="679" spans="1:1" ht="12.75" customHeight="1" x14ac:dyDescent="0.25">
      <c r="A679" s="1"/>
    </row>
    <row r="680" spans="1:1" ht="12.75" customHeight="1" x14ac:dyDescent="0.25">
      <c r="A680" s="1"/>
    </row>
    <row r="681" spans="1:1" ht="12.75" customHeight="1" x14ac:dyDescent="0.25">
      <c r="A681" s="1"/>
    </row>
    <row r="682" spans="1:1" ht="12.75" customHeight="1" x14ac:dyDescent="0.25">
      <c r="A682" s="1"/>
    </row>
    <row r="683" spans="1:1" ht="12.75" customHeight="1" x14ac:dyDescent="0.25">
      <c r="A683" s="1"/>
    </row>
    <row r="684" spans="1:1" ht="12.75" customHeight="1" x14ac:dyDescent="0.25">
      <c r="A684" s="1"/>
    </row>
    <row r="685" spans="1:1" ht="12.75" customHeight="1" x14ac:dyDescent="0.25">
      <c r="A685" s="1"/>
    </row>
    <row r="686" spans="1:1" ht="12.75" customHeight="1" x14ac:dyDescent="0.25">
      <c r="A686" s="1"/>
    </row>
    <row r="687" spans="1:1" ht="12.75" customHeight="1" x14ac:dyDescent="0.25">
      <c r="A687" s="1"/>
    </row>
    <row r="688" spans="1:1" ht="12.75" customHeight="1" x14ac:dyDescent="0.25">
      <c r="A688" s="1"/>
    </row>
    <row r="689" spans="1:1" ht="12.75" customHeight="1" x14ac:dyDescent="0.25">
      <c r="A689" s="1"/>
    </row>
    <row r="690" spans="1:1" ht="12.75" customHeight="1" x14ac:dyDescent="0.25">
      <c r="A690" s="1"/>
    </row>
    <row r="691" spans="1:1" ht="12.75" customHeight="1" x14ac:dyDescent="0.25">
      <c r="A691" s="1"/>
    </row>
    <row r="692" spans="1:1" ht="12.75" customHeight="1" x14ac:dyDescent="0.25">
      <c r="A692" s="1"/>
    </row>
    <row r="693" spans="1:1" ht="12.75" customHeight="1" x14ac:dyDescent="0.25">
      <c r="A693" s="1"/>
    </row>
    <row r="694" spans="1:1" ht="12.75" customHeight="1" x14ac:dyDescent="0.25">
      <c r="A694" s="1"/>
    </row>
    <row r="695" spans="1:1" ht="12.75" customHeight="1" x14ac:dyDescent="0.25">
      <c r="A695" s="1"/>
    </row>
    <row r="696" spans="1:1" ht="12.75" customHeight="1" x14ac:dyDescent="0.25">
      <c r="A696" s="1"/>
    </row>
    <row r="697" spans="1:1" ht="12.75" customHeight="1" x14ac:dyDescent="0.25">
      <c r="A697" s="1"/>
    </row>
    <row r="698" spans="1:1" ht="12.75" customHeight="1" x14ac:dyDescent="0.25">
      <c r="A698" s="1"/>
    </row>
    <row r="699" spans="1:1" ht="12.75" customHeight="1" x14ac:dyDescent="0.25">
      <c r="A699" s="1"/>
    </row>
    <row r="700" spans="1:1" ht="12.75" customHeight="1" x14ac:dyDescent="0.25">
      <c r="A700" s="1"/>
    </row>
    <row r="701" spans="1:1" ht="12.75" customHeight="1" x14ac:dyDescent="0.25">
      <c r="A701" s="1"/>
    </row>
    <row r="702" spans="1:1" ht="12.75" customHeight="1" x14ac:dyDescent="0.25">
      <c r="A702" s="1"/>
    </row>
    <row r="703" spans="1:1" ht="12.75" customHeight="1" x14ac:dyDescent="0.25">
      <c r="A703" s="1"/>
    </row>
    <row r="704" spans="1:1" ht="12.75" customHeight="1" x14ac:dyDescent="0.25">
      <c r="A704" s="1"/>
    </row>
    <row r="705" spans="1:1" ht="12.75" customHeight="1" x14ac:dyDescent="0.25">
      <c r="A705" s="1"/>
    </row>
    <row r="706" spans="1:1" ht="12.75" customHeight="1" x14ac:dyDescent="0.25">
      <c r="A706" s="1"/>
    </row>
    <row r="707" spans="1:1" ht="12.75" customHeight="1" x14ac:dyDescent="0.25">
      <c r="A707" s="1"/>
    </row>
    <row r="708" spans="1:1" ht="12.75" customHeight="1" x14ac:dyDescent="0.25">
      <c r="A708" s="1"/>
    </row>
    <row r="709" spans="1:1" ht="12.75" customHeight="1" x14ac:dyDescent="0.25">
      <c r="A709" s="1"/>
    </row>
    <row r="710" spans="1:1" ht="12.75" customHeight="1" x14ac:dyDescent="0.25">
      <c r="A710" s="1"/>
    </row>
    <row r="711" spans="1:1" ht="12.75" customHeight="1" x14ac:dyDescent="0.25">
      <c r="A711" s="1"/>
    </row>
    <row r="712" spans="1:1" ht="12.75" customHeight="1" x14ac:dyDescent="0.25">
      <c r="A712" s="1"/>
    </row>
    <row r="713" spans="1:1" ht="12.75" customHeight="1" x14ac:dyDescent="0.25">
      <c r="A713" s="1"/>
    </row>
    <row r="714" spans="1:1" ht="12.75" customHeight="1" x14ac:dyDescent="0.25">
      <c r="A714" s="1"/>
    </row>
    <row r="715" spans="1:1" ht="12.75" customHeight="1" x14ac:dyDescent="0.25">
      <c r="A715" s="1"/>
    </row>
    <row r="716" spans="1:1" ht="12.75" customHeight="1" x14ac:dyDescent="0.25">
      <c r="A716" s="1"/>
    </row>
    <row r="717" spans="1:1" ht="12.75" customHeight="1" x14ac:dyDescent="0.25">
      <c r="A717" s="1"/>
    </row>
    <row r="718" spans="1:1" ht="12.75" customHeight="1" x14ac:dyDescent="0.25">
      <c r="A718" s="1"/>
    </row>
    <row r="719" spans="1:1" ht="12.75" customHeight="1" x14ac:dyDescent="0.25">
      <c r="A719" s="1"/>
    </row>
    <row r="720" spans="1:1" ht="12.75" customHeight="1" x14ac:dyDescent="0.25">
      <c r="A720" s="1"/>
    </row>
    <row r="721" spans="1:1" ht="12.75" customHeight="1" x14ac:dyDescent="0.25">
      <c r="A721" s="1"/>
    </row>
    <row r="722" spans="1:1" ht="12.75" customHeight="1" x14ac:dyDescent="0.25">
      <c r="A722" s="1"/>
    </row>
    <row r="723" spans="1:1" ht="12.75" customHeight="1" x14ac:dyDescent="0.25">
      <c r="A723" s="1"/>
    </row>
    <row r="724" spans="1:1" ht="12.75" customHeight="1" x14ac:dyDescent="0.25">
      <c r="A724" s="1"/>
    </row>
    <row r="725" spans="1:1" ht="12.75" customHeight="1" x14ac:dyDescent="0.25">
      <c r="A725" s="1"/>
    </row>
    <row r="726" spans="1:1" ht="12.75" customHeight="1" x14ac:dyDescent="0.25">
      <c r="A726" s="1"/>
    </row>
    <row r="727" spans="1:1" ht="12.75" customHeight="1" x14ac:dyDescent="0.25">
      <c r="A727" s="1"/>
    </row>
    <row r="728" spans="1:1" ht="12.75" customHeight="1" x14ac:dyDescent="0.25">
      <c r="A728" s="1"/>
    </row>
    <row r="729" spans="1:1" ht="12.75" customHeight="1" x14ac:dyDescent="0.25">
      <c r="A729" s="1"/>
    </row>
    <row r="730" spans="1:1" ht="12.75" customHeight="1" x14ac:dyDescent="0.25">
      <c r="A730" s="1"/>
    </row>
    <row r="731" spans="1:1" ht="12.75" customHeight="1" x14ac:dyDescent="0.25">
      <c r="A731" s="1"/>
    </row>
    <row r="732" spans="1:1" ht="12.75" customHeight="1" x14ac:dyDescent="0.25">
      <c r="A732" s="1"/>
    </row>
    <row r="733" spans="1:1" ht="12.75" customHeight="1" x14ac:dyDescent="0.25">
      <c r="A733" s="1"/>
    </row>
    <row r="734" spans="1:1" ht="12.75" customHeight="1" x14ac:dyDescent="0.25">
      <c r="A734" s="1"/>
    </row>
    <row r="735" spans="1:1" ht="12.75" customHeight="1" x14ac:dyDescent="0.25">
      <c r="A735" s="1"/>
    </row>
    <row r="736" spans="1:1" ht="12.75" customHeight="1" x14ac:dyDescent="0.25">
      <c r="A736" s="1"/>
    </row>
    <row r="737" spans="1:1" ht="12.75" customHeight="1" x14ac:dyDescent="0.25">
      <c r="A737" s="1"/>
    </row>
    <row r="738" spans="1:1" ht="12.75" customHeight="1" x14ac:dyDescent="0.25">
      <c r="A738" s="1"/>
    </row>
    <row r="739" spans="1:1" ht="12.75" customHeight="1" x14ac:dyDescent="0.25">
      <c r="A739" s="1"/>
    </row>
    <row r="740" spans="1:1" ht="12.75" customHeight="1" x14ac:dyDescent="0.25">
      <c r="A740" s="1"/>
    </row>
    <row r="741" spans="1:1" ht="12.75" customHeight="1" x14ac:dyDescent="0.25">
      <c r="A741" s="1"/>
    </row>
    <row r="742" spans="1:1" ht="12.75" customHeight="1" x14ac:dyDescent="0.25">
      <c r="A742" s="1"/>
    </row>
    <row r="743" spans="1:1" ht="12.75" customHeight="1" x14ac:dyDescent="0.25">
      <c r="A743" s="1"/>
    </row>
    <row r="744" spans="1:1" ht="12.75" customHeight="1" x14ac:dyDescent="0.25">
      <c r="A744" s="1"/>
    </row>
    <row r="745" spans="1:1" ht="12.75" customHeight="1" x14ac:dyDescent="0.25">
      <c r="A745" s="1"/>
    </row>
    <row r="746" spans="1:1" ht="12.75" customHeight="1" x14ac:dyDescent="0.25">
      <c r="A746" s="1"/>
    </row>
    <row r="747" spans="1:1" ht="12.75" customHeight="1" x14ac:dyDescent="0.25">
      <c r="A747" s="1"/>
    </row>
    <row r="748" spans="1:1" ht="12.75" customHeight="1" x14ac:dyDescent="0.25">
      <c r="A748" s="1"/>
    </row>
    <row r="749" spans="1:1" ht="12.75" customHeight="1" x14ac:dyDescent="0.25">
      <c r="A749" s="1"/>
    </row>
    <row r="750" spans="1:1" ht="12.75" customHeight="1" x14ac:dyDescent="0.25">
      <c r="A750" s="1"/>
    </row>
    <row r="751" spans="1:1" ht="12.75" customHeight="1" x14ac:dyDescent="0.25">
      <c r="A751" s="1"/>
    </row>
    <row r="752" spans="1:1" ht="12.75" customHeight="1" x14ac:dyDescent="0.25">
      <c r="A752" s="1"/>
    </row>
    <row r="753" spans="1:1" ht="12.75" customHeight="1" x14ac:dyDescent="0.25">
      <c r="A753" s="1"/>
    </row>
    <row r="754" spans="1:1" ht="12.75" customHeight="1" x14ac:dyDescent="0.25">
      <c r="A754" s="1"/>
    </row>
    <row r="755" spans="1:1" ht="12.75" customHeight="1" x14ac:dyDescent="0.25">
      <c r="A755" s="1"/>
    </row>
    <row r="756" spans="1:1" ht="12.75" customHeight="1" x14ac:dyDescent="0.25">
      <c r="A756" s="1"/>
    </row>
    <row r="757" spans="1:1" ht="12.75" customHeight="1" x14ac:dyDescent="0.25">
      <c r="A757" s="1"/>
    </row>
    <row r="758" spans="1:1" ht="12.75" customHeight="1" x14ac:dyDescent="0.25">
      <c r="A758" s="1"/>
    </row>
    <row r="759" spans="1:1" ht="12.75" customHeight="1" x14ac:dyDescent="0.25">
      <c r="A759" s="1"/>
    </row>
    <row r="760" spans="1:1" ht="12.75" customHeight="1" x14ac:dyDescent="0.25">
      <c r="A760" s="1"/>
    </row>
    <row r="761" spans="1:1" ht="12.75" customHeight="1" x14ac:dyDescent="0.25">
      <c r="A761" s="1"/>
    </row>
    <row r="762" spans="1:1" ht="12.75" customHeight="1" x14ac:dyDescent="0.25">
      <c r="A762" s="1"/>
    </row>
    <row r="763" spans="1:1" ht="12.75" customHeight="1" x14ac:dyDescent="0.25">
      <c r="A763" s="1"/>
    </row>
    <row r="764" spans="1:1" ht="12.75" customHeight="1" x14ac:dyDescent="0.25">
      <c r="A764" s="1"/>
    </row>
    <row r="765" spans="1:1" ht="12.75" customHeight="1" x14ac:dyDescent="0.25">
      <c r="A765" s="1"/>
    </row>
    <row r="766" spans="1:1" ht="12.75" customHeight="1" x14ac:dyDescent="0.25">
      <c r="A766" s="1"/>
    </row>
    <row r="767" spans="1:1" ht="12.75" customHeight="1" x14ac:dyDescent="0.25">
      <c r="A767" s="1"/>
    </row>
    <row r="768" spans="1:1" ht="12.75" customHeight="1" x14ac:dyDescent="0.25">
      <c r="A768" s="1"/>
    </row>
    <row r="769" spans="1:1" ht="12.75" customHeight="1" x14ac:dyDescent="0.25">
      <c r="A769" s="1"/>
    </row>
    <row r="770" spans="1:1" ht="12.75" customHeight="1" x14ac:dyDescent="0.25">
      <c r="A770" s="1"/>
    </row>
    <row r="771" spans="1:1" ht="12.75" customHeight="1" x14ac:dyDescent="0.25">
      <c r="A771" s="1"/>
    </row>
    <row r="772" spans="1:1" ht="12.75" customHeight="1" x14ac:dyDescent="0.25">
      <c r="A772" s="1"/>
    </row>
    <row r="773" spans="1:1" ht="12.75" customHeight="1" x14ac:dyDescent="0.25">
      <c r="A773" s="1"/>
    </row>
    <row r="774" spans="1:1" ht="12.75" customHeight="1" x14ac:dyDescent="0.25">
      <c r="A774" s="1"/>
    </row>
    <row r="775" spans="1:1" ht="12.75" customHeight="1" x14ac:dyDescent="0.25">
      <c r="A775" s="1"/>
    </row>
    <row r="776" spans="1:1" ht="12.75" customHeight="1" x14ac:dyDescent="0.25">
      <c r="A776" s="1"/>
    </row>
    <row r="777" spans="1:1" ht="12.75" customHeight="1" x14ac:dyDescent="0.25">
      <c r="A777" s="1"/>
    </row>
    <row r="778" spans="1:1" ht="12.75" customHeight="1" x14ac:dyDescent="0.25">
      <c r="A778" s="1"/>
    </row>
    <row r="779" spans="1:1" ht="12.75" customHeight="1" x14ac:dyDescent="0.25">
      <c r="A779" s="1"/>
    </row>
    <row r="780" spans="1:1" ht="12.75" customHeight="1" x14ac:dyDescent="0.25">
      <c r="A780" s="1"/>
    </row>
    <row r="781" spans="1:1" ht="12.75" customHeight="1" x14ac:dyDescent="0.25">
      <c r="A781" s="1"/>
    </row>
    <row r="782" spans="1:1" ht="12.75" customHeight="1" x14ac:dyDescent="0.25">
      <c r="A782" s="1"/>
    </row>
    <row r="783" spans="1:1" ht="12.75" customHeight="1" x14ac:dyDescent="0.25">
      <c r="A783" s="1"/>
    </row>
    <row r="784" spans="1:1" ht="12.75" customHeight="1" x14ac:dyDescent="0.25">
      <c r="A784" s="1"/>
    </row>
    <row r="785" spans="1:1" ht="12.75" customHeight="1" x14ac:dyDescent="0.25">
      <c r="A785" s="1"/>
    </row>
    <row r="786" spans="1:1" ht="12.75" customHeight="1" x14ac:dyDescent="0.25">
      <c r="A786" s="1"/>
    </row>
    <row r="787" spans="1:1" ht="12.75" customHeight="1" x14ac:dyDescent="0.25">
      <c r="A787" s="1"/>
    </row>
    <row r="788" spans="1:1" ht="12.75" customHeight="1" x14ac:dyDescent="0.25">
      <c r="A788" s="1"/>
    </row>
    <row r="789" spans="1:1" ht="12.75" customHeight="1" x14ac:dyDescent="0.25">
      <c r="A789" s="1"/>
    </row>
    <row r="790" spans="1:1" ht="12.75" customHeight="1" x14ac:dyDescent="0.25">
      <c r="A790" s="1"/>
    </row>
    <row r="791" spans="1:1" ht="12.75" customHeight="1" x14ac:dyDescent="0.25">
      <c r="A791" s="1"/>
    </row>
    <row r="792" spans="1:1" ht="12.75" customHeight="1" x14ac:dyDescent="0.25">
      <c r="A792" s="1"/>
    </row>
    <row r="793" spans="1:1" ht="12.75" customHeight="1" x14ac:dyDescent="0.25">
      <c r="A793" s="1"/>
    </row>
    <row r="794" spans="1:1" ht="12.75" customHeight="1" x14ac:dyDescent="0.25">
      <c r="A794" s="1"/>
    </row>
    <row r="795" spans="1:1" ht="12.75" customHeight="1" x14ac:dyDescent="0.25">
      <c r="A795" s="1"/>
    </row>
    <row r="796" spans="1:1" ht="12.75" customHeight="1" x14ac:dyDescent="0.25">
      <c r="A796" s="1"/>
    </row>
    <row r="797" spans="1:1" ht="12.75" customHeight="1" x14ac:dyDescent="0.25">
      <c r="A797" s="1"/>
    </row>
    <row r="798" spans="1:1" ht="12.75" customHeight="1" x14ac:dyDescent="0.25">
      <c r="A798" s="1"/>
    </row>
    <row r="799" spans="1:1" ht="12.75" customHeight="1" x14ac:dyDescent="0.25">
      <c r="A799" s="1"/>
    </row>
    <row r="800" spans="1:1" ht="12.75" customHeight="1" x14ac:dyDescent="0.25">
      <c r="A800" s="1"/>
    </row>
    <row r="801" spans="1:1" ht="12.75" customHeight="1" x14ac:dyDescent="0.25">
      <c r="A801" s="1"/>
    </row>
    <row r="802" spans="1:1" ht="12.75" customHeight="1" x14ac:dyDescent="0.25">
      <c r="A802" s="1"/>
    </row>
    <row r="803" spans="1:1" ht="12.75" customHeight="1" x14ac:dyDescent="0.25">
      <c r="A803" s="1"/>
    </row>
    <row r="804" spans="1:1" ht="12.75" customHeight="1" x14ac:dyDescent="0.25">
      <c r="A804" s="1"/>
    </row>
    <row r="805" spans="1:1" ht="12.75" customHeight="1" x14ac:dyDescent="0.25">
      <c r="A805" s="1"/>
    </row>
    <row r="806" spans="1:1" ht="12.75" customHeight="1" x14ac:dyDescent="0.25">
      <c r="A806" s="1"/>
    </row>
    <row r="807" spans="1:1" ht="12.75" customHeight="1" x14ac:dyDescent="0.25">
      <c r="A807" s="1"/>
    </row>
    <row r="808" spans="1:1" ht="12.75" customHeight="1" x14ac:dyDescent="0.25">
      <c r="A808" s="1"/>
    </row>
    <row r="809" spans="1:1" ht="12.75" customHeight="1" x14ac:dyDescent="0.25">
      <c r="A809" s="1"/>
    </row>
    <row r="810" spans="1:1" ht="12.75" customHeight="1" x14ac:dyDescent="0.25">
      <c r="A810" s="1"/>
    </row>
    <row r="811" spans="1:1" ht="12.75" customHeight="1" x14ac:dyDescent="0.25">
      <c r="A811" s="1"/>
    </row>
    <row r="812" spans="1:1" ht="12.75" customHeight="1" x14ac:dyDescent="0.25">
      <c r="A812" s="1"/>
    </row>
    <row r="813" spans="1:1" ht="12.75" customHeight="1" x14ac:dyDescent="0.25">
      <c r="A813" s="1"/>
    </row>
    <row r="814" spans="1:1" ht="12.75" customHeight="1" x14ac:dyDescent="0.25">
      <c r="A814" s="1"/>
    </row>
    <row r="815" spans="1:1" ht="12.75" customHeight="1" x14ac:dyDescent="0.25">
      <c r="A815" s="1"/>
    </row>
    <row r="816" spans="1:1" ht="12.75" customHeight="1" x14ac:dyDescent="0.25">
      <c r="A816" s="1"/>
    </row>
    <row r="817" spans="1:1" ht="12.75" customHeight="1" x14ac:dyDescent="0.25">
      <c r="A817" s="1"/>
    </row>
    <row r="818" spans="1:1" ht="12.75" customHeight="1" x14ac:dyDescent="0.25">
      <c r="A818" s="1"/>
    </row>
    <row r="819" spans="1:1" ht="12.75" customHeight="1" x14ac:dyDescent="0.25">
      <c r="A819" s="1"/>
    </row>
    <row r="820" spans="1:1" ht="12.75" customHeight="1" x14ac:dyDescent="0.25">
      <c r="A820" s="1"/>
    </row>
    <row r="821" spans="1:1" ht="12.75" customHeight="1" x14ac:dyDescent="0.25">
      <c r="A821" s="1"/>
    </row>
    <row r="822" spans="1:1" ht="12.75" customHeight="1" x14ac:dyDescent="0.25">
      <c r="A822" s="1"/>
    </row>
    <row r="823" spans="1:1" ht="12.75" customHeight="1" x14ac:dyDescent="0.25">
      <c r="A823" s="1"/>
    </row>
    <row r="824" spans="1:1" ht="12.75" customHeight="1" x14ac:dyDescent="0.25">
      <c r="A824" s="1"/>
    </row>
    <row r="825" spans="1:1" ht="12.75" customHeight="1" x14ac:dyDescent="0.25">
      <c r="A825" s="1"/>
    </row>
    <row r="826" spans="1:1" ht="12.75" customHeight="1" x14ac:dyDescent="0.25">
      <c r="A826" s="1"/>
    </row>
    <row r="827" spans="1:1" ht="12.75" customHeight="1" x14ac:dyDescent="0.25">
      <c r="A827" s="1"/>
    </row>
    <row r="828" spans="1:1" ht="12.75" customHeight="1" x14ac:dyDescent="0.25">
      <c r="A828" s="1"/>
    </row>
    <row r="829" spans="1:1" ht="12.75" customHeight="1" x14ac:dyDescent="0.25">
      <c r="A829" s="1"/>
    </row>
    <row r="830" spans="1:1" ht="12.75" customHeight="1" x14ac:dyDescent="0.25">
      <c r="A830" s="1"/>
    </row>
    <row r="831" spans="1:1" ht="12.75" customHeight="1" x14ac:dyDescent="0.25">
      <c r="A831" s="1"/>
    </row>
    <row r="832" spans="1:1" ht="12.75" customHeight="1" x14ac:dyDescent="0.25">
      <c r="A832" s="1"/>
    </row>
    <row r="833" spans="1:1" ht="12.75" customHeight="1" x14ac:dyDescent="0.25">
      <c r="A833" s="1"/>
    </row>
    <row r="834" spans="1:1" ht="12.75" customHeight="1" x14ac:dyDescent="0.25">
      <c r="A834" s="1"/>
    </row>
    <row r="835" spans="1:1" ht="12.75" customHeight="1" x14ac:dyDescent="0.25">
      <c r="A835" s="1"/>
    </row>
    <row r="836" spans="1:1" ht="12.75" customHeight="1" x14ac:dyDescent="0.25">
      <c r="A836" s="1"/>
    </row>
    <row r="837" spans="1:1" ht="12.75" customHeight="1" x14ac:dyDescent="0.25">
      <c r="A837" s="1"/>
    </row>
    <row r="838" spans="1:1" ht="12.75" customHeight="1" x14ac:dyDescent="0.25">
      <c r="A838" s="1"/>
    </row>
    <row r="839" spans="1:1" ht="12.75" customHeight="1" x14ac:dyDescent="0.25">
      <c r="A839" s="1"/>
    </row>
    <row r="840" spans="1:1" ht="12.75" customHeight="1" x14ac:dyDescent="0.25">
      <c r="A840" s="1"/>
    </row>
    <row r="841" spans="1:1" ht="12.75" customHeight="1" x14ac:dyDescent="0.25">
      <c r="A841" s="1"/>
    </row>
    <row r="842" spans="1:1" ht="12.75" customHeight="1" x14ac:dyDescent="0.25">
      <c r="A842" s="1"/>
    </row>
    <row r="843" spans="1:1" ht="12.75" customHeight="1" x14ac:dyDescent="0.25">
      <c r="A843" s="1"/>
    </row>
    <row r="844" spans="1:1" ht="12.75" customHeight="1" x14ac:dyDescent="0.25">
      <c r="A844" s="1"/>
    </row>
    <row r="845" spans="1:1" ht="12.75" customHeight="1" x14ac:dyDescent="0.25">
      <c r="A845" s="1"/>
    </row>
    <row r="846" spans="1:1" ht="12.75" customHeight="1" x14ac:dyDescent="0.25">
      <c r="A846" s="1"/>
    </row>
    <row r="847" spans="1:1" ht="12.75" customHeight="1" x14ac:dyDescent="0.25">
      <c r="A847" s="1"/>
    </row>
    <row r="848" spans="1:1" ht="12.75" customHeight="1" x14ac:dyDescent="0.25">
      <c r="A848" s="1"/>
    </row>
    <row r="849" spans="1:1" ht="12.75" customHeight="1" x14ac:dyDescent="0.25">
      <c r="A849" s="1"/>
    </row>
    <row r="850" spans="1:1" ht="12.75" customHeight="1" x14ac:dyDescent="0.25">
      <c r="A850" s="1"/>
    </row>
    <row r="851" spans="1:1" ht="12.75" customHeight="1" x14ac:dyDescent="0.25">
      <c r="A851" s="1"/>
    </row>
    <row r="852" spans="1:1" ht="12.75" customHeight="1" x14ac:dyDescent="0.25">
      <c r="A852" s="1"/>
    </row>
    <row r="853" spans="1:1" ht="12.75" customHeight="1" x14ac:dyDescent="0.25">
      <c r="A853" s="1"/>
    </row>
    <row r="854" spans="1:1" ht="12.75" customHeight="1" x14ac:dyDescent="0.25">
      <c r="A854" s="1"/>
    </row>
    <row r="855" spans="1:1" ht="12.75" customHeight="1" x14ac:dyDescent="0.25">
      <c r="A855" s="1"/>
    </row>
    <row r="856" spans="1:1" ht="12.75" customHeight="1" x14ac:dyDescent="0.25">
      <c r="A856" s="1"/>
    </row>
    <row r="857" spans="1:1" ht="12.75" customHeight="1" x14ac:dyDescent="0.25">
      <c r="A857" s="1"/>
    </row>
    <row r="858" spans="1:1" ht="12.75" customHeight="1" x14ac:dyDescent="0.25">
      <c r="A858" s="1"/>
    </row>
    <row r="859" spans="1:1" ht="12.75" customHeight="1" x14ac:dyDescent="0.25">
      <c r="A859" s="1"/>
    </row>
    <row r="860" spans="1:1" ht="12.75" customHeight="1" x14ac:dyDescent="0.25">
      <c r="A860" s="1"/>
    </row>
    <row r="861" spans="1:1" ht="12.75" customHeight="1" x14ac:dyDescent="0.25">
      <c r="A861" s="1"/>
    </row>
    <row r="862" spans="1:1" ht="12.75" customHeight="1" x14ac:dyDescent="0.25">
      <c r="A862" s="1"/>
    </row>
    <row r="863" spans="1:1" ht="12.75" customHeight="1" x14ac:dyDescent="0.25">
      <c r="A863" s="1"/>
    </row>
    <row r="864" spans="1:1" ht="12.75" customHeight="1" x14ac:dyDescent="0.25">
      <c r="A864" s="1"/>
    </row>
    <row r="865" spans="1:1" ht="12.75" customHeight="1" x14ac:dyDescent="0.25">
      <c r="A865" s="1"/>
    </row>
    <row r="866" spans="1:1" ht="12.75" customHeight="1" x14ac:dyDescent="0.25">
      <c r="A866" s="1"/>
    </row>
    <row r="867" spans="1:1" ht="12.75" customHeight="1" x14ac:dyDescent="0.25">
      <c r="A867" s="1"/>
    </row>
    <row r="868" spans="1:1" ht="12.75" customHeight="1" x14ac:dyDescent="0.25">
      <c r="A868" s="1"/>
    </row>
    <row r="869" spans="1:1" ht="12.75" customHeight="1" x14ac:dyDescent="0.25">
      <c r="A869" s="1"/>
    </row>
    <row r="870" spans="1:1" ht="12.75" customHeight="1" x14ac:dyDescent="0.25">
      <c r="A870" s="1"/>
    </row>
    <row r="871" spans="1:1" ht="12.75" customHeight="1" x14ac:dyDescent="0.25">
      <c r="A871" s="1"/>
    </row>
    <row r="872" spans="1:1" ht="12.75" customHeight="1" x14ac:dyDescent="0.25">
      <c r="A872" s="1"/>
    </row>
    <row r="873" spans="1:1" ht="12.75" customHeight="1" x14ac:dyDescent="0.25">
      <c r="A873" s="1"/>
    </row>
    <row r="874" spans="1:1" ht="12.75" customHeight="1" x14ac:dyDescent="0.25">
      <c r="A874" s="1"/>
    </row>
    <row r="875" spans="1:1" ht="12.75" customHeight="1" x14ac:dyDescent="0.25">
      <c r="A875" s="1"/>
    </row>
    <row r="876" spans="1:1" ht="12.75" customHeight="1" x14ac:dyDescent="0.25">
      <c r="A876" s="1"/>
    </row>
    <row r="877" spans="1:1" ht="12.75" customHeight="1" x14ac:dyDescent="0.25">
      <c r="A877" s="1"/>
    </row>
    <row r="878" spans="1:1" ht="12.75" customHeight="1" x14ac:dyDescent="0.25">
      <c r="A878" s="1"/>
    </row>
    <row r="879" spans="1:1" ht="12.75" customHeight="1" x14ac:dyDescent="0.25">
      <c r="A879" s="1"/>
    </row>
    <row r="880" spans="1:1" ht="12.75" customHeight="1" x14ac:dyDescent="0.25">
      <c r="A880" s="1"/>
    </row>
    <row r="881" spans="1:1" ht="12.75" customHeight="1" x14ac:dyDescent="0.25">
      <c r="A881" s="1"/>
    </row>
    <row r="882" spans="1:1" ht="12.75" customHeight="1" x14ac:dyDescent="0.25">
      <c r="A882" s="1"/>
    </row>
    <row r="883" spans="1:1" ht="12.75" customHeight="1" x14ac:dyDescent="0.25">
      <c r="A883" s="1"/>
    </row>
    <row r="884" spans="1:1" ht="12.75" customHeight="1" x14ac:dyDescent="0.25">
      <c r="A884" s="1"/>
    </row>
    <row r="885" spans="1:1" ht="12.75" customHeight="1" x14ac:dyDescent="0.25">
      <c r="A885" s="1"/>
    </row>
    <row r="886" spans="1:1" ht="12.75" customHeight="1" x14ac:dyDescent="0.25">
      <c r="A886" s="1"/>
    </row>
    <row r="887" spans="1:1" ht="12.75" customHeight="1" x14ac:dyDescent="0.25">
      <c r="A887" s="1"/>
    </row>
    <row r="888" spans="1:1" ht="12.75" customHeight="1" x14ac:dyDescent="0.25">
      <c r="A888" s="1"/>
    </row>
    <row r="889" spans="1:1" ht="12.75" customHeight="1" x14ac:dyDescent="0.25">
      <c r="A889" s="1"/>
    </row>
    <row r="890" spans="1:1" ht="12.75" customHeight="1" x14ac:dyDescent="0.25">
      <c r="A890" s="1"/>
    </row>
    <row r="891" spans="1:1" ht="12.75" customHeight="1" x14ac:dyDescent="0.25">
      <c r="A891" s="1"/>
    </row>
    <row r="892" spans="1:1" ht="12.75" customHeight="1" x14ac:dyDescent="0.25">
      <c r="A892" s="1"/>
    </row>
    <row r="893" spans="1:1" ht="12.75" customHeight="1" x14ac:dyDescent="0.25">
      <c r="A893" s="1"/>
    </row>
    <row r="894" spans="1:1" ht="12.75" customHeight="1" x14ac:dyDescent="0.25">
      <c r="A894" s="1"/>
    </row>
    <row r="895" spans="1:1" ht="12.75" customHeight="1" x14ac:dyDescent="0.25">
      <c r="A895" s="1"/>
    </row>
    <row r="896" spans="1:1" ht="12.75" customHeight="1" x14ac:dyDescent="0.25">
      <c r="A896" s="1"/>
    </row>
    <row r="897" spans="1:1" ht="12.75" customHeight="1" x14ac:dyDescent="0.25">
      <c r="A897" s="1"/>
    </row>
    <row r="898" spans="1:1" ht="12.75" customHeight="1" x14ac:dyDescent="0.25">
      <c r="A898" s="1"/>
    </row>
    <row r="899" spans="1:1" ht="12.75" customHeight="1" x14ac:dyDescent="0.25">
      <c r="A899" s="1"/>
    </row>
    <row r="900" spans="1:1" ht="12.75" customHeight="1" x14ac:dyDescent="0.25">
      <c r="A900" s="1"/>
    </row>
    <row r="901" spans="1:1" ht="12.75" customHeight="1" x14ac:dyDescent="0.25">
      <c r="A901" s="1"/>
    </row>
    <row r="902" spans="1:1" ht="12.75" customHeight="1" x14ac:dyDescent="0.25">
      <c r="A902" s="1"/>
    </row>
    <row r="903" spans="1:1" ht="12.75" customHeight="1" x14ac:dyDescent="0.25">
      <c r="A903" s="1"/>
    </row>
    <row r="904" spans="1:1" ht="12.75" customHeight="1" x14ac:dyDescent="0.25">
      <c r="A904" s="1"/>
    </row>
    <row r="905" spans="1:1" ht="12.75" customHeight="1" x14ac:dyDescent="0.25">
      <c r="A905" s="1"/>
    </row>
    <row r="906" spans="1:1" ht="12.75" customHeight="1" x14ac:dyDescent="0.25">
      <c r="A906" s="1"/>
    </row>
    <row r="907" spans="1:1" ht="12.75" customHeight="1" x14ac:dyDescent="0.25">
      <c r="A907" s="1"/>
    </row>
    <row r="908" spans="1:1" ht="12.75" customHeight="1" x14ac:dyDescent="0.25">
      <c r="A908" s="1"/>
    </row>
    <row r="909" spans="1:1" ht="12.75" customHeight="1" x14ac:dyDescent="0.25">
      <c r="A909" s="1"/>
    </row>
    <row r="910" spans="1:1" ht="12.75" customHeight="1" x14ac:dyDescent="0.25">
      <c r="A910" s="1"/>
    </row>
    <row r="911" spans="1:1" ht="12.75" customHeight="1" x14ac:dyDescent="0.25">
      <c r="A911" s="1"/>
    </row>
    <row r="912" spans="1:1" ht="12.75" customHeight="1" x14ac:dyDescent="0.25">
      <c r="A912" s="1"/>
    </row>
    <row r="913" spans="1:1" ht="12.75" customHeight="1" x14ac:dyDescent="0.25">
      <c r="A913" s="1"/>
    </row>
    <row r="914" spans="1:1" ht="12.75" customHeight="1" x14ac:dyDescent="0.25">
      <c r="A914" s="1"/>
    </row>
    <row r="915" spans="1:1" ht="12.75" customHeight="1" x14ac:dyDescent="0.25">
      <c r="A915" s="1"/>
    </row>
    <row r="916" spans="1:1" ht="12.75" customHeight="1" x14ac:dyDescent="0.25">
      <c r="A916" s="1"/>
    </row>
    <row r="917" spans="1:1" ht="12.75" customHeight="1" x14ac:dyDescent="0.25">
      <c r="A917" s="1"/>
    </row>
    <row r="918" spans="1:1" ht="12.75" customHeight="1" x14ac:dyDescent="0.25">
      <c r="A918" s="1"/>
    </row>
    <row r="919" spans="1:1" ht="12.75" customHeight="1" x14ac:dyDescent="0.25">
      <c r="A919" s="1"/>
    </row>
    <row r="920" spans="1:1" ht="12.75" customHeight="1" x14ac:dyDescent="0.25">
      <c r="A920" s="1"/>
    </row>
    <row r="921" spans="1:1" ht="12.75" customHeight="1" x14ac:dyDescent="0.25">
      <c r="A921" s="1"/>
    </row>
    <row r="922" spans="1:1" ht="12.75" customHeight="1" x14ac:dyDescent="0.25">
      <c r="A922" s="1"/>
    </row>
    <row r="923" spans="1:1" ht="12.75" customHeight="1" x14ac:dyDescent="0.25">
      <c r="A923" s="1"/>
    </row>
    <row r="924" spans="1:1" ht="12.75" customHeight="1" x14ac:dyDescent="0.25">
      <c r="A924" s="1"/>
    </row>
    <row r="925" spans="1:1" ht="12.75" customHeight="1" x14ac:dyDescent="0.25">
      <c r="A925" s="1"/>
    </row>
    <row r="926" spans="1:1" ht="12.75" customHeight="1" x14ac:dyDescent="0.25">
      <c r="A926" s="1"/>
    </row>
    <row r="927" spans="1:1" ht="12.75" customHeight="1" x14ac:dyDescent="0.25">
      <c r="A927" s="1"/>
    </row>
    <row r="928" spans="1:1" ht="12.75" customHeight="1" x14ac:dyDescent="0.25">
      <c r="A928" s="1"/>
    </row>
    <row r="929" spans="1:1" ht="12.75" customHeight="1" x14ac:dyDescent="0.25">
      <c r="A929" s="1"/>
    </row>
    <row r="930" spans="1:1" ht="12.75" customHeight="1" x14ac:dyDescent="0.25">
      <c r="A930" s="1"/>
    </row>
    <row r="931" spans="1:1" ht="12.75" customHeight="1" x14ac:dyDescent="0.25">
      <c r="A931" s="1"/>
    </row>
    <row r="932" spans="1:1" ht="12.75" customHeight="1" x14ac:dyDescent="0.25">
      <c r="A932" s="1"/>
    </row>
    <row r="933" spans="1:1" ht="12.75" customHeight="1" x14ac:dyDescent="0.25">
      <c r="A933" s="1"/>
    </row>
    <row r="934" spans="1:1" ht="12.75" customHeight="1" x14ac:dyDescent="0.25">
      <c r="A934" s="1"/>
    </row>
    <row r="935" spans="1:1" ht="12.75" customHeight="1" x14ac:dyDescent="0.25">
      <c r="A935" s="1"/>
    </row>
    <row r="936" spans="1:1" ht="12.75" customHeight="1" x14ac:dyDescent="0.25">
      <c r="A936" s="1"/>
    </row>
    <row r="937" spans="1:1" ht="12.75" customHeight="1" x14ac:dyDescent="0.25">
      <c r="A937" s="1"/>
    </row>
    <row r="938" spans="1:1" ht="12.75" customHeight="1" x14ac:dyDescent="0.25">
      <c r="A938" s="1"/>
    </row>
    <row r="939" spans="1:1" ht="12.75" customHeight="1" x14ac:dyDescent="0.25">
      <c r="A939" s="1"/>
    </row>
    <row r="940" spans="1:1" ht="12.75" customHeight="1" x14ac:dyDescent="0.25">
      <c r="A940" s="1"/>
    </row>
    <row r="941" spans="1:1" ht="12.75" customHeight="1" x14ac:dyDescent="0.25">
      <c r="A941" s="1"/>
    </row>
    <row r="942" spans="1:1" ht="12.75" customHeight="1" x14ac:dyDescent="0.25">
      <c r="A942" s="1"/>
    </row>
    <row r="943" spans="1:1" ht="12.75" customHeight="1" x14ac:dyDescent="0.25">
      <c r="A943" s="1"/>
    </row>
    <row r="944" spans="1:1" ht="12.75" customHeight="1" x14ac:dyDescent="0.25">
      <c r="A944" s="1"/>
    </row>
    <row r="945" spans="1:1" ht="12.75" customHeight="1" x14ac:dyDescent="0.25">
      <c r="A945" s="1"/>
    </row>
    <row r="946" spans="1:1" ht="12.75" customHeight="1" x14ac:dyDescent="0.25">
      <c r="A946" s="1"/>
    </row>
    <row r="947" spans="1:1" ht="12.75" customHeight="1" x14ac:dyDescent="0.25">
      <c r="A947" s="1"/>
    </row>
    <row r="948" spans="1:1" ht="12.75" customHeight="1" x14ac:dyDescent="0.25">
      <c r="A948" s="1"/>
    </row>
    <row r="949" spans="1:1" ht="12.75" customHeight="1" x14ac:dyDescent="0.25">
      <c r="A949" s="1"/>
    </row>
    <row r="950" spans="1:1" ht="12.75" customHeight="1" x14ac:dyDescent="0.25">
      <c r="A950" s="1"/>
    </row>
    <row r="951" spans="1:1" ht="12.75" customHeight="1" x14ac:dyDescent="0.25">
      <c r="A951" s="1"/>
    </row>
    <row r="952" spans="1:1" ht="12.75" customHeight="1" x14ac:dyDescent="0.25">
      <c r="A952" s="1"/>
    </row>
    <row r="953" spans="1:1" ht="12.75" customHeight="1" x14ac:dyDescent="0.25">
      <c r="A953" s="1"/>
    </row>
    <row r="954" spans="1:1" ht="12.75" customHeight="1" x14ac:dyDescent="0.25">
      <c r="A954" s="1"/>
    </row>
    <row r="955" spans="1:1" ht="12.75" customHeight="1" x14ac:dyDescent="0.25">
      <c r="A955" s="1"/>
    </row>
    <row r="956" spans="1:1" ht="12.75" customHeight="1" x14ac:dyDescent="0.25">
      <c r="A956" s="1"/>
    </row>
    <row r="957" spans="1:1" ht="12.75" customHeight="1" x14ac:dyDescent="0.25">
      <c r="A957" s="1"/>
    </row>
    <row r="958" spans="1:1" ht="12.75" customHeight="1" x14ac:dyDescent="0.25">
      <c r="A958" s="1"/>
    </row>
    <row r="959" spans="1:1" ht="12.75" customHeight="1" x14ac:dyDescent="0.25">
      <c r="A959" s="1"/>
    </row>
    <row r="960" spans="1:1" ht="12.75" customHeight="1" x14ac:dyDescent="0.25">
      <c r="A960" s="1"/>
    </row>
    <row r="961" spans="1:1" ht="12.75" customHeight="1" x14ac:dyDescent="0.25">
      <c r="A961" s="1"/>
    </row>
    <row r="962" spans="1:1" ht="12.75" customHeight="1" x14ac:dyDescent="0.25">
      <c r="A962" s="1"/>
    </row>
    <row r="963" spans="1:1" ht="12.75" customHeight="1" x14ac:dyDescent="0.25">
      <c r="A963" s="1"/>
    </row>
    <row r="964" spans="1:1" ht="12.75" customHeight="1" x14ac:dyDescent="0.25">
      <c r="A964" s="1"/>
    </row>
    <row r="965" spans="1:1" ht="12.75" customHeight="1" x14ac:dyDescent="0.25">
      <c r="A965" s="1"/>
    </row>
    <row r="966" spans="1:1" ht="12.75" customHeight="1" x14ac:dyDescent="0.25">
      <c r="A966" s="1"/>
    </row>
    <row r="967" spans="1:1" ht="12.75" customHeight="1" x14ac:dyDescent="0.25">
      <c r="A967" s="1"/>
    </row>
    <row r="968" spans="1:1" ht="12.75" customHeight="1" x14ac:dyDescent="0.25">
      <c r="A968" s="1"/>
    </row>
    <row r="969" spans="1:1" ht="12.75" customHeight="1" x14ac:dyDescent="0.25">
      <c r="A969" s="1"/>
    </row>
    <row r="970" spans="1:1" ht="12.75" customHeight="1" x14ac:dyDescent="0.25">
      <c r="A970" s="1"/>
    </row>
    <row r="971" spans="1:1" ht="12.75" customHeight="1" x14ac:dyDescent="0.25">
      <c r="A971" s="1"/>
    </row>
    <row r="972" spans="1:1" ht="12.75" customHeight="1" x14ac:dyDescent="0.25">
      <c r="A972" s="1"/>
    </row>
    <row r="973" spans="1:1" ht="12.75" customHeight="1" x14ac:dyDescent="0.25">
      <c r="A973" s="1"/>
    </row>
    <row r="974" spans="1:1" ht="12.75" customHeight="1" x14ac:dyDescent="0.25">
      <c r="A974" s="1"/>
    </row>
    <row r="975" spans="1:1" ht="12.75" customHeight="1" x14ac:dyDescent="0.25">
      <c r="A975" s="1"/>
    </row>
    <row r="976" spans="1:1" ht="12.75" customHeight="1" x14ac:dyDescent="0.25">
      <c r="A976" s="1"/>
    </row>
    <row r="977" spans="1:1" ht="12.75" customHeight="1" x14ac:dyDescent="0.25">
      <c r="A977" s="1"/>
    </row>
    <row r="978" spans="1:1" ht="12.75" customHeight="1" x14ac:dyDescent="0.25">
      <c r="A978" s="1"/>
    </row>
    <row r="979" spans="1:1" ht="12.75" customHeight="1" x14ac:dyDescent="0.25">
      <c r="A979" s="1"/>
    </row>
    <row r="980" spans="1:1" ht="12.75" customHeight="1" x14ac:dyDescent="0.25">
      <c r="A980" s="1"/>
    </row>
    <row r="981" spans="1:1" ht="12.75" customHeight="1" x14ac:dyDescent="0.25">
      <c r="A981" s="1"/>
    </row>
    <row r="982" spans="1:1" ht="12.75" customHeight="1" x14ac:dyDescent="0.25">
      <c r="A982" s="1"/>
    </row>
    <row r="983" spans="1:1" ht="12.75" customHeight="1" x14ac:dyDescent="0.25">
      <c r="A983" s="1"/>
    </row>
    <row r="984" spans="1:1" ht="12.75" customHeight="1" x14ac:dyDescent="0.25">
      <c r="A984" s="1"/>
    </row>
  </sheetData>
  <mergeCells count="33">
    <mergeCell ref="A21:I21"/>
    <mergeCell ref="A24:I24"/>
    <mergeCell ref="A27:G30"/>
    <mergeCell ref="J21:K21"/>
    <mergeCell ref="J24:K24"/>
    <mergeCell ref="B4:C4"/>
    <mergeCell ref="B5:C5"/>
    <mergeCell ref="B6:C6"/>
    <mergeCell ref="B7:C7"/>
    <mergeCell ref="A8:A10"/>
    <mergeCell ref="B8:B10"/>
    <mergeCell ref="E6:H6"/>
    <mergeCell ref="J6:K6"/>
    <mergeCell ref="J7:K7"/>
    <mergeCell ref="C8:C10"/>
    <mergeCell ref="A19:C19"/>
    <mergeCell ref="E7:H7"/>
    <mergeCell ref="D8:I8"/>
    <mergeCell ref="J8:K8"/>
    <mergeCell ref="J9:J10"/>
    <mergeCell ref="K9:K10"/>
    <mergeCell ref="J19:K19"/>
    <mergeCell ref="J4:K4"/>
    <mergeCell ref="E3:H3"/>
    <mergeCell ref="E4:H4"/>
    <mergeCell ref="E5:H5"/>
    <mergeCell ref="J5:K5"/>
    <mergeCell ref="A1:K1"/>
    <mergeCell ref="B2:C2"/>
    <mergeCell ref="E2:H2"/>
    <mergeCell ref="J2:K2"/>
    <mergeCell ref="B3:C3"/>
    <mergeCell ref="J3:K3"/>
  </mergeCells>
  <hyperlinks>
    <hyperlink ref="B2" r:id="rId1" xr:uid="{B2CA0F92-167A-4669-93DC-6C2485D76293}"/>
    <hyperlink ref="B3" r:id="rId2" xr:uid="{FE108668-73D9-4529-8823-6D6871E3920D}"/>
    <hyperlink ref="B4" r:id="rId3" xr:uid="{AE6C276B-2AA1-43AF-A7E3-6CFC4E152C90}"/>
  </hyperlinks>
  <pageMargins left="0.511811024" right="0.511811024" top="0.78740157499999996" bottom="0.78740157499999996" header="0" footer="0"/>
  <pageSetup paperSize="9" orientation="landscape"/>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Z996"/>
  <sheetViews>
    <sheetView topLeftCell="A40" workbookViewId="0">
      <selection activeCell="C75" sqref="C75"/>
    </sheetView>
  </sheetViews>
  <sheetFormatPr defaultColWidth="14.453125" defaultRowHeight="15" customHeight="1" x14ac:dyDescent="0.25"/>
  <cols>
    <col min="1" max="1" width="3.7265625" customWidth="1"/>
    <col min="2" max="2" width="47.7265625" customWidth="1"/>
    <col min="3" max="3" width="6.7265625" customWidth="1"/>
    <col min="4" max="4" width="5.54296875" customWidth="1"/>
    <col min="5" max="5" width="9.1796875" customWidth="1"/>
    <col min="6" max="6" width="8.81640625" customWidth="1"/>
    <col min="7" max="7" width="8.7265625" customWidth="1"/>
    <col min="8" max="8" width="9" customWidth="1"/>
    <col min="9" max="9" width="9.1796875" customWidth="1"/>
    <col min="10" max="10" width="9.26953125" customWidth="1"/>
    <col min="11" max="11" width="10" customWidth="1"/>
    <col min="12" max="12" width="11" customWidth="1"/>
    <col min="13" max="26" width="8.7265625" customWidth="1"/>
  </cols>
  <sheetData>
    <row r="1" spans="1:26" ht="21" customHeight="1" x14ac:dyDescent="0.25">
      <c r="A1" s="394" t="s">
        <v>101</v>
      </c>
      <c r="B1" s="395"/>
      <c r="C1" s="395"/>
      <c r="D1" s="395"/>
      <c r="E1" s="395"/>
      <c r="F1" s="395"/>
      <c r="G1" s="395"/>
      <c r="H1" s="395"/>
      <c r="I1" s="395"/>
      <c r="J1" s="395"/>
      <c r="K1" s="395"/>
      <c r="L1" s="396"/>
    </row>
    <row r="2" spans="1:26" ht="12.75" customHeight="1" x14ac:dyDescent="0.25">
      <c r="A2" s="197" t="s">
        <v>4</v>
      </c>
      <c r="B2" s="397"/>
      <c r="C2" s="316"/>
      <c r="D2" s="317"/>
      <c r="E2" s="163" t="s">
        <v>260</v>
      </c>
      <c r="F2" s="398"/>
      <c r="G2" s="316"/>
      <c r="H2" s="316"/>
      <c r="I2" s="317"/>
      <c r="J2" s="163" t="s">
        <v>261</v>
      </c>
      <c r="K2" s="399"/>
      <c r="L2" s="296"/>
    </row>
    <row r="3" spans="1:26" ht="12.75" customHeight="1" x14ac:dyDescent="0.25">
      <c r="A3" s="198" t="s">
        <v>7</v>
      </c>
      <c r="B3" s="400"/>
      <c r="C3" s="254"/>
      <c r="D3" s="255"/>
      <c r="E3" s="165" t="s">
        <v>260</v>
      </c>
      <c r="F3" s="363"/>
      <c r="G3" s="254"/>
      <c r="H3" s="254"/>
      <c r="I3" s="255"/>
      <c r="J3" s="165" t="s">
        <v>261</v>
      </c>
      <c r="K3" s="365"/>
      <c r="L3" s="304"/>
    </row>
    <row r="4" spans="1:26" ht="12.75" customHeight="1" x14ac:dyDescent="0.25">
      <c r="A4" s="199" t="s">
        <v>9</v>
      </c>
      <c r="B4" s="401"/>
      <c r="C4" s="254"/>
      <c r="D4" s="255"/>
      <c r="E4" s="167" t="s">
        <v>260</v>
      </c>
      <c r="F4" s="364"/>
      <c r="G4" s="254"/>
      <c r="H4" s="254"/>
      <c r="I4" s="255"/>
      <c r="J4" s="167" t="s">
        <v>261</v>
      </c>
      <c r="K4" s="391"/>
      <c r="L4" s="304"/>
    </row>
    <row r="5" spans="1:26" ht="12.75" customHeight="1" x14ac:dyDescent="0.25">
      <c r="A5" s="198" t="s">
        <v>11</v>
      </c>
      <c r="B5" s="400"/>
      <c r="C5" s="254"/>
      <c r="D5" s="255"/>
      <c r="E5" s="165" t="s">
        <v>260</v>
      </c>
      <c r="F5" s="363"/>
      <c r="G5" s="254"/>
      <c r="H5" s="254"/>
      <c r="I5" s="255"/>
      <c r="J5" s="165" t="s">
        <v>261</v>
      </c>
      <c r="K5" s="365"/>
      <c r="L5" s="304"/>
    </row>
    <row r="6" spans="1:26" ht="12.75" customHeight="1" x14ac:dyDescent="0.25">
      <c r="A6" s="199" t="s">
        <v>40</v>
      </c>
      <c r="B6" s="401"/>
      <c r="C6" s="254"/>
      <c r="D6" s="255"/>
      <c r="E6" s="167" t="s">
        <v>260</v>
      </c>
      <c r="F6" s="364"/>
      <c r="G6" s="254"/>
      <c r="H6" s="254"/>
      <c r="I6" s="255"/>
      <c r="J6" s="167" t="s">
        <v>261</v>
      </c>
      <c r="K6" s="391"/>
      <c r="L6" s="304"/>
    </row>
    <row r="7" spans="1:26" ht="12.75" customHeight="1" x14ac:dyDescent="0.25">
      <c r="A7" s="200" t="s">
        <v>42</v>
      </c>
      <c r="B7" s="402"/>
      <c r="C7" s="328"/>
      <c r="D7" s="307"/>
      <c r="E7" s="171" t="s">
        <v>260</v>
      </c>
      <c r="F7" s="373"/>
      <c r="G7" s="328"/>
      <c r="H7" s="328"/>
      <c r="I7" s="307"/>
      <c r="J7" s="172" t="s">
        <v>261</v>
      </c>
      <c r="K7" s="368"/>
      <c r="L7" s="309"/>
    </row>
    <row r="8" spans="1:26" ht="12.75" customHeight="1" x14ac:dyDescent="0.25">
      <c r="A8" s="382" t="s">
        <v>262</v>
      </c>
      <c r="B8" s="384" t="s">
        <v>277</v>
      </c>
      <c r="C8" s="404" t="s">
        <v>264</v>
      </c>
      <c r="D8" s="369" t="s">
        <v>265</v>
      </c>
      <c r="E8" s="374" t="s">
        <v>266</v>
      </c>
      <c r="F8" s="316"/>
      <c r="G8" s="316"/>
      <c r="H8" s="316"/>
      <c r="I8" s="316"/>
      <c r="J8" s="296"/>
      <c r="K8" s="375" t="s">
        <v>267</v>
      </c>
      <c r="L8" s="296"/>
    </row>
    <row r="9" spans="1:26" ht="12.75" customHeight="1" x14ac:dyDescent="0.25">
      <c r="A9" s="383"/>
      <c r="B9" s="385"/>
      <c r="C9" s="385"/>
      <c r="D9" s="370"/>
      <c r="E9" s="166" t="s">
        <v>4</v>
      </c>
      <c r="F9" s="173" t="s">
        <v>7</v>
      </c>
      <c r="G9" s="173" t="s">
        <v>9</v>
      </c>
      <c r="H9" s="173" t="s">
        <v>11</v>
      </c>
      <c r="I9" s="173" t="s">
        <v>40</v>
      </c>
      <c r="J9" s="174" t="s">
        <v>42</v>
      </c>
      <c r="K9" s="376" t="s">
        <v>268</v>
      </c>
      <c r="L9" s="378" t="s">
        <v>269</v>
      </c>
    </row>
    <row r="10" spans="1:26" ht="12.75" customHeight="1" x14ac:dyDescent="0.25">
      <c r="A10" s="392"/>
      <c r="B10" s="403"/>
      <c r="C10" s="403"/>
      <c r="D10" s="393"/>
      <c r="E10" s="201" t="s">
        <v>270</v>
      </c>
      <c r="F10" s="202" t="s">
        <v>270</v>
      </c>
      <c r="G10" s="202" t="s">
        <v>270</v>
      </c>
      <c r="H10" s="202" t="s">
        <v>270</v>
      </c>
      <c r="I10" s="202" t="s">
        <v>270</v>
      </c>
      <c r="J10" s="203" t="s">
        <v>270</v>
      </c>
      <c r="K10" s="392"/>
      <c r="L10" s="393"/>
    </row>
    <row r="11" spans="1:26" ht="12.75" customHeight="1" x14ac:dyDescent="0.25">
      <c r="A11" s="204">
        <v>1</v>
      </c>
      <c r="B11" s="205"/>
      <c r="C11" s="206"/>
      <c r="D11" s="206"/>
      <c r="E11" s="207">
        <v>0</v>
      </c>
      <c r="F11" s="207"/>
      <c r="G11" s="207"/>
      <c r="H11" s="207"/>
      <c r="I11" s="207"/>
      <c r="J11" s="207"/>
      <c r="K11" s="182">
        <f t="shared" ref="K11:K33" si="0">AVERAGE(E11:J11)</f>
        <v>0</v>
      </c>
      <c r="L11" s="183">
        <f t="shared" ref="L11:L33" si="1">K11*D11</f>
        <v>0</v>
      </c>
      <c r="M11" s="208"/>
      <c r="N11" s="208"/>
      <c r="O11" s="208"/>
      <c r="P11" s="208"/>
      <c r="Q11" s="208"/>
      <c r="R11" s="208"/>
      <c r="S11" s="208"/>
      <c r="T11" s="208"/>
      <c r="U11" s="208"/>
      <c r="V11" s="208"/>
      <c r="W11" s="208"/>
      <c r="X11" s="208"/>
      <c r="Y11" s="208"/>
      <c r="Z11" s="208"/>
    </row>
    <row r="12" spans="1:26" ht="12.75" customHeight="1" x14ac:dyDescent="0.25">
      <c r="A12" s="184">
        <v>2</v>
      </c>
      <c r="B12" s="209"/>
      <c r="C12" s="210"/>
      <c r="D12" s="210"/>
      <c r="E12" s="188">
        <v>0</v>
      </c>
      <c r="F12" s="188"/>
      <c r="G12" s="188"/>
      <c r="H12" s="188"/>
      <c r="I12" s="188"/>
      <c r="J12" s="188"/>
      <c r="K12" s="189">
        <f t="shared" si="0"/>
        <v>0</v>
      </c>
      <c r="L12" s="190">
        <f t="shared" si="1"/>
        <v>0</v>
      </c>
      <c r="M12" s="208"/>
      <c r="N12" s="208"/>
      <c r="O12" s="208"/>
      <c r="P12" s="208"/>
      <c r="Q12" s="208"/>
      <c r="R12" s="208"/>
      <c r="S12" s="208"/>
      <c r="T12" s="208"/>
      <c r="U12" s="208"/>
      <c r="V12" s="208"/>
      <c r="W12" s="208"/>
      <c r="X12" s="208"/>
      <c r="Y12" s="208"/>
      <c r="Z12" s="208"/>
    </row>
    <row r="13" spans="1:26" ht="12.75" customHeight="1" x14ac:dyDescent="0.25">
      <c r="A13" s="184">
        <v>3</v>
      </c>
      <c r="B13" s="211"/>
      <c r="C13" s="210"/>
      <c r="D13" s="210"/>
      <c r="E13" s="188">
        <v>0</v>
      </c>
      <c r="F13" s="188"/>
      <c r="G13" s="188"/>
      <c r="H13" s="188"/>
      <c r="I13" s="188"/>
      <c r="J13" s="188"/>
      <c r="K13" s="189">
        <f t="shared" si="0"/>
        <v>0</v>
      </c>
      <c r="L13" s="190">
        <f t="shared" si="1"/>
        <v>0</v>
      </c>
      <c r="M13" s="208"/>
      <c r="N13" s="208"/>
      <c r="O13" s="208"/>
      <c r="P13" s="208"/>
      <c r="Q13" s="208"/>
      <c r="R13" s="208"/>
      <c r="S13" s="208"/>
      <c r="T13" s="208"/>
      <c r="U13" s="208"/>
      <c r="V13" s="208"/>
      <c r="W13" s="208"/>
      <c r="X13" s="208"/>
      <c r="Y13" s="208"/>
      <c r="Z13" s="208"/>
    </row>
    <row r="14" spans="1:26" ht="12.75" customHeight="1" x14ac:dyDescent="0.25">
      <c r="A14" s="184">
        <v>4</v>
      </c>
      <c r="B14" s="211"/>
      <c r="C14" s="210"/>
      <c r="D14" s="210"/>
      <c r="E14" s="188">
        <v>0</v>
      </c>
      <c r="F14" s="188"/>
      <c r="G14" s="188"/>
      <c r="H14" s="188"/>
      <c r="I14" s="188"/>
      <c r="J14" s="188"/>
      <c r="K14" s="189">
        <f t="shared" si="0"/>
        <v>0</v>
      </c>
      <c r="L14" s="190">
        <f t="shared" si="1"/>
        <v>0</v>
      </c>
      <c r="M14" s="208"/>
      <c r="N14" s="208"/>
      <c r="O14" s="208"/>
      <c r="P14" s="208"/>
      <c r="Q14" s="208"/>
      <c r="R14" s="208"/>
      <c r="S14" s="208"/>
      <c r="T14" s="208"/>
      <c r="U14" s="208"/>
      <c r="V14" s="208"/>
      <c r="W14" s="208"/>
      <c r="X14" s="208"/>
      <c r="Y14" s="208"/>
      <c r="Z14" s="208"/>
    </row>
    <row r="15" spans="1:26" ht="12.75" customHeight="1" x14ac:dyDescent="0.25">
      <c r="A15" s="184">
        <v>5</v>
      </c>
      <c r="B15" s="211"/>
      <c r="C15" s="210"/>
      <c r="D15" s="210"/>
      <c r="E15" s="188">
        <v>0</v>
      </c>
      <c r="F15" s="188"/>
      <c r="G15" s="188"/>
      <c r="H15" s="188"/>
      <c r="I15" s="188"/>
      <c r="J15" s="188"/>
      <c r="K15" s="189">
        <f t="shared" si="0"/>
        <v>0</v>
      </c>
      <c r="L15" s="190">
        <f t="shared" si="1"/>
        <v>0</v>
      </c>
      <c r="M15" s="208"/>
      <c r="N15" s="208"/>
      <c r="O15" s="208"/>
      <c r="P15" s="208"/>
      <c r="Q15" s="208"/>
      <c r="R15" s="208"/>
      <c r="S15" s="208"/>
      <c r="T15" s="208"/>
      <c r="U15" s="208"/>
      <c r="V15" s="208"/>
      <c r="W15" s="208"/>
      <c r="X15" s="208"/>
      <c r="Y15" s="208"/>
      <c r="Z15" s="208"/>
    </row>
    <row r="16" spans="1:26" ht="12.75" customHeight="1" x14ac:dyDescent="0.25">
      <c r="A16" s="184">
        <v>6</v>
      </c>
      <c r="B16" s="211"/>
      <c r="C16" s="210"/>
      <c r="D16" s="210"/>
      <c r="E16" s="188">
        <v>0</v>
      </c>
      <c r="F16" s="188"/>
      <c r="G16" s="188"/>
      <c r="H16" s="188"/>
      <c r="I16" s="188"/>
      <c r="J16" s="188"/>
      <c r="K16" s="189">
        <f t="shared" si="0"/>
        <v>0</v>
      </c>
      <c r="L16" s="190">
        <f t="shared" si="1"/>
        <v>0</v>
      </c>
      <c r="M16" s="208"/>
      <c r="N16" s="208"/>
      <c r="O16" s="208"/>
      <c r="P16" s="208"/>
      <c r="Q16" s="208"/>
      <c r="R16" s="208"/>
      <c r="S16" s="208"/>
      <c r="T16" s="208"/>
      <c r="U16" s="208"/>
      <c r="V16" s="208"/>
      <c r="W16" s="208"/>
      <c r="X16" s="208"/>
      <c r="Y16" s="208"/>
      <c r="Z16" s="208"/>
    </row>
    <row r="17" spans="1:26" ht="12.75" customHeight="1" x14ac:dyDescent="0.25">
      <c r="A17" s="184">
        <v>7</v>
      </c>
      <c r="B17" s="211"/>
      <c r="C17" s="210"/>
      <c r="D17" s="210"/>
      <c r="E17" s="188">
        <v>0</v>
      </c>
      <c r="F17" s="188"/>
      <c r="G17" s="188"/>
      <c r="H17" s="188"/>
      <c r="I17" s="188"/>
      <c r="J17" s="188"/>
      <c r="K17" s="189">
        <f t="shared" si="0"/>
        <v>0</v>
      </c>
      <c r="L17" s="190">
        <f t="shared" si="1"/>
        <v>0</v>
      </c>
      <c r="M17" s="208"/>
      <c r="N17" s="208"/>
      <c r="O17" s="208"/>
      <c r="P17" s="208"/>
      <c r="Q17" s="208"/>
      <c r="R17" s="208"/>
      <c r="S17" s="208"/>
      <c r="T17" s="208"/>
      <c r="U17" s="208"/>
      <c r="V17" s="208"/>
      <c r="W17" s="208"/>
      <c r="X17" s="208"/>
      <c r="Y17" s="208"/>
      <c r="Z17" s="208"/>
    </row>
    <row r="18" spans="1:26" ht="12.75" customHeight="1" x14ac:dyDescent="0.25">
      <c r="A18" s="184">
        <v>8</v>
      </c>
      <c r="B18" s="211"/>
      <c r="C18" s="210"/>
      <c r="D18" s="210"/>
      <c r="E18" s="188">
        <v>0</v>
      </c>
      <c r="F18" s="188"/>
      <c r="G18" s="188"/>
      <c r="H18" s="188"/>
      <c r="I18" s="188"/>
      <c r="J18" s="188"/>
      <c r="K18" s="189">
        <f t="shared" si="0"/>
        <v>0</v>
      </c>
      <c r="L18" s="190">
        <f t="shared" si="1"/>
        <v>0</v>
      </c>
      <c r="M18" s="208"/>
      <c r="N18" s="208"/>
      <c r="O18" s="208"/>
      <c r="P18" s="208"/>
      <c r="Q18" s="208"/>
      <c r="R18" s="208"/>
      <c r="S18" s="208"/>
      <c r="T18" s="208"/>
      <c r="U18" s="208"/>
      <c r="V18" s="208"/>
      <c r="W18" s="208"/>
      <c r="X18" s="208"/>
      <c r="Y18" s="208"/>
      <c r="Z18" s="208"/>
    </row>
    <row r="19" spans="1:26" ht="12.75" customHeight="1" x14ac:dyDescent="0.25">
      <c r="A19" s="184">
        <v>9</v>
      </c>
      <c r="B19" s="211"/>
      <c r="C19" s="210"/>
      <c r="D19" s="210"/>
      <c r="E19" s="188">
        <v>0</v>
      </c>
      <c r="F19" s="188"/>
      <c r="G19" s="188"/>
      <c r="H19" s="188"/>
      <c r="I19" s="188"/>
      <c r="J19" s="188"/>
      <c r="K19" s="189">
        <f t="shared" si="0"/>
        <v>0</v>
      </c>
      <c r="L19" s="190">
        <f t="shared" si="1"/>
        <v>0</v>
      </c>
      <c r="M19" s="208"/>
      <c r="N19" s="208"/>
      <c r="O19" s="208"/>
      <c r="P19" s="208"/>
      <c r="Q19" s="208"/>
      <c r="R19" s="208"/>
      <c r="S19" s="208"/>
      <c r="T19" s="208"/>
      <c r="U19" s="208"/>
      <c r="V19" s="208"/>
      <c r="W19" s="208"/>
      <c r="X19" s="208"/>
      <c r="Y19" s="208"/>
      <c r="Z19" s="208"/>
    </row>
    <row r="20" spans="1:26" ht="12.75" customHeight="1" x14ac:dyDescent="0.25">
      <c r="A20" s="184">
        <v>10</v>
      </c>
      <c r="B20" s="211"/>
      <c r="C20" s="210"/>
      <c r="D20" s="210"/>
      <c r="E20" s="188">
        <v>0</v>
      </c>
      <c r="F20" s="188"/>
      <c r="G20" s="188"/>
      <c r="H20" s="188"/>
      <c r="I20" s="188"/>
      <c r="J20" s="188"/>
      <c r="K20" s="189">
        <f t="shared" si="0"/>
        <v>0</v>
      </c>
      <c r="L20" s="190">
        <f t="shared" si="1"/>
        <v>0</v>
      </c>
      <c r="M20" s="208"/>
      <c r="N20" s="208"/>
      <c r="O20" s="208"/>
      <c r="P20" s="208"/>
      <c r="Q20" s="208"/>
      <c r="R20" s="208"/>
      <c r="S20" s="208"/>
      <c r="T20" s="208"/>
      <c r="U20" s="208"/>
      <c r="V20" s="208"/>
      <c r="W20" s="208"/>
      <c r="X20" s="208"/>
      <c r="Y20" s="208"/>
      <c r="Z20" s="208"/>
    </row>
    <row r="21" spans="1:26" ht="12.75" customHeight="1" x14ac:dyDescent="0.25">
      <c r="A21" s="184">
        <v>11</v>
      </c>
      <c r="B21" s="211"/>
      <c r="C21" s="210"/>
      <c r="D21" s="210"/>
      <c r="E21" s="188">
        <v>0</v>
      </c>
      <c r="F21" s="188"/>
      <c r="G21" s="188"/>
      <c r="H21" s="188"/>
      <c r="I21" s="188"/>
      <c r="J21" s="188"/>
      <c r="K21" s="189">
        <f t="shared" si="0"/>
        <v>0</v>
      </c>
      <c r="L21" s="190">
        <f t="shared" si="1"/>
        <v>0</v>
      </c>
      <c r="M21" s="208"/>
      <c r="N21" s="208"/>
      <c r="O21" s="208"/>
      <c r="P21" s="208"/>
      <c r="Q21" s="208"/>
      <c r="R21" s="208"/>
      <c r="S21" s="208"/>
      <c r="T21" s="208"/>
      <c r="U21" s="208"/>
      <c r="V21" s="208"/>
      <c r="W21" s="208"/>
      <c r="X21" s="208"/>
      <c r="Y21" s="208"/>
      <c r="Z21" s="208"/>
    </row>
    <row r="22" spans="1:26" ht="12.75" customHeight="1" x14ac:dyDescent="0.25">
      <c r="A22" s="184">
        <v>12</v>
      </c>
      <c r="B22" s="211"/>
      <c r="C22" s="210"/>
      <c r="D22" s="210"/>
      <c r="E22" s="188">
        <v>0</v>
      </c>
      <c r="F22" s="188"/>
      <c r="G22" s="188"/>
      <c r="H22" s="188"/>
      <c r="I22" s="188"/>
      <c r="J22" s="188"/>
      <c r="K22" s="189">
        <f t="shared" si="0"/>
        <v>0</v>
      </c>
      <c r="L22" s="190">
        <f t="shared" si="1"/>
        <v>0</v>
      </c>
      <c r="M22" s="208"/>
      <c r="N22" s="208"/>
      <c r="O22" s="208"/>
      <c r="P22" s="208"/>
      <c r="Q22" s="208"/>
      <c r="R22" s="208"/>
      <c r="S22" s="208"/>
      <c r="T22" s="208"/>
      <c r="U22" s="208"/>
      <c r="V22" s="208"/>
      <c r="W22" s="208"/>
      <c r="X22" s="208"/>
      <c r="Y22" s="208"/>
      <c r="Z22" s="208"/>
    </row>
    <row r="23" spans="1:26" ht="12.75" customHeight="1" x14ac:dyDescent="0.25">
      <c r="A23" s="184">
        <v>13</v>
      </c>
      <c r="B23" s="211"/>
      <c r="C23" s="210"/>
      <c r="D23" s="210"/>
      <c r="E23" s="188">
        <v>0</v>
      </c>
      <c r="F23" s="188"/>
      <c r="G23" s="188"/>
      <c r="H23" s="188"/>
      <c r="I23" s="188"/>
      <c r="J23" s="188"/>
      <c r="K23" s="189">
        <f t="shared" si="0"/>
        <v>0</v>
      </c>
      <c r="L23" s="190">
        <f t="shared" si="1"/>
        <v>0</v>
      </c>
      <c r="M23" s="208"/>
      <c r="N23" s="208"/>
      <c r="O23" s="208"/>
      <c r="P23" s="208"/>
      <c r="Q23" s="208"/>
      <c r="R23" s="208"/>
      <c r="S23" s="208"/>
      <c r="T23" s="208"/>
      <c r="U23" s="208"/>
      <c r="V23" s="208"/>
      <c r="W23" s="208"/>
      <c r="X23" s="208"/>
      <c r="Y23" s="208"/>
      <c r="Z23" s="208"/>
    </row>
    <row r="24" spans="1:26" ht="12.75" customHeight="1" x14ac:dyDescent="0.25">
      <c r="A24" s="184">
        <v>14</v>
      </c>
      <c r="B24" s="211"/>
      <c r="C24" s="210"/>
      <c r="D24" s="210"/>
      <c r="E24" s="188">
        <v>0</v>
      </c>
      <c r="F24" s="188"/>
      <c r="G24" s="188"/>
      <c r="H24" s="188"/>
      <c r="I24" s="188"/>
      <c r="J24" s="188"/>
      <c r="K24" s="189">
        <f t="shared" si="0"/>
        <v>0</v>
      </c>
      <c r="L24" s="190">
        <f t="shared" si="1"/>
        <v>0</v>
      </c>
      <c r="M24" s="208"/>
      <c r="N24" s="208"/>
      <c r="O24" s="208"/>
      <c r="P24" s="208"/>
      <c r="Q24" s="208"/>
      <c r="R24" s="208"/>
      <c r="S24" s="208"/>
      <c r="T24" s="208"/>
      <c r="U24" s="208"/>
      <c r="V24" s="208"/>
      <c r="W24" s="208"/>
      <c r="X24" s="208"/>
      <c r="Y24" s="208"/>
      <c r="Z24" s="208"/>
    </row>
    <row r="25" spans="1:26" ht="12.75" customHeight="1" x14ac:dyDescent="0.25">
      <c r="A25" s="184">
        <v>15</v>
      </c>
      <c r="B25" s="211"/>
      <c r="C25" s="210"/>
      <c r="D25" s="210"/>
      <c r="E25" s="188">
        <v>0</v>
      </c>
      <c r="F25" s="188"/>
      <c r="G25" s="188"/>
      <c r="H25" s="188"/>
      <c r="I25" s="188"/>
      <c r="J25" s="188"/>
      <c r="K25" s="189">
        <f t="shared" si="0"/>
        <v>0</v>
      </c>
      <c r="L25" s="190">
        <f t="shared" si="1"/>
        <v>0</v>
      </c>
      <c r="M25" s="208"/>
      <c r="N25" s="208"/>
      <c r="O25" s="208"/>
      <c r="P25" s="208"/>
      <c r="Q25" s="208"/>
      <c r="R25" s="208"/>
      <c r="S25" s="208"/>
      <c r="T25" s="208"/>
      <c r="U25" s="208"/>
      <c r="V25" s="208"/>
      <c r="W25" s="208"/>
      <c r="X25" s="208"/>
      <c r="Y25" s="208"/>
      <c r="Z25" s="208"/>
    </row>
    <row r="26" spans="1:26" ht="12.75" customHeight="1" x14ac:dyDescent="0.25">
      <c r="A26" s="184">
        <v>16</v>
      </c>
      <c r="B26" s="211"/>
      <c r="C26" s="210"/>
      <c r="D26" s="210"/>
      <c r="E26" s="188">
        <v>0</v>
      </c>
      <c r="F26" s="188"/>
      <c r="G26" s="188"/>
      <c r="H26" s="188"/>
      <c r="I26" s="188"/>
      <c r="J26" s="188"/>
      <c r="K26" s="189">
        <f t="shared" si="0"/>
        <v>0</v>
      </c>
      <c r="L26" s="190">
        <f t="shared" si="1"/>
        <v>0</v>
      </c>
      <c r="M26" s="208"/>
      <c r="N26" s="208"/>
      <c r="O26" s="208"/>
      <c r="P26" s="208"/>
      <c r="Q26" s="208"/>
      <c r="R26" s="208"/>
      <c r="S26" s="208"/>
      <c r="T26" s="208"/>
      <c r="U26" s="208"/>
      <c r="V26" s="208"/>
      <c r="W26" s="208"/>
      <c r="X26" s="208"/>
      <c r="Y26" s="208"/>
      <c r="Z26" s="208"/>
    </row>
    <row r="27" spans="1:26" ht="12.75" customHeight="1" x14ac:dyDescent="0.25">
      <c r="A27" s="184">
        <v>17</v>
      </c>
      <c r="B27" s="211"/>
      <c r="C27" s="210"/>
      <c r="D27" s="210"/>
      <c r="E27" s="188">
        <v>0</v>
      </c>
      <c r="F27" s="188"/>
      <c r="G27" s="188"/>
      <c r="H27" s="188"/>
      <c r="I27" s="188"/>
      <c r="J27" s="188"/>
      <c r="K27" s="189">
        <f t="shared" si="0"/>
        <v>0</v>
      </c>
      <c r="L27" s="190">
        <f t="shared" si="1"/>
        <v>0</v>
      </c>
      <c r="M27" s="208"/>
      <c r="N27" s="208"/>
      <c r="O27" s="208"/>
      <c r="P27" s="208"/>
      <c r="Q27" s="208"/>
      <c r="R27" s="208"/>
      <c r="S27" s="208"/>
      <c r="T27" s="208"/>
      <c r="U27" s="208"/>
      <c r="V27" s="208"/>
      <c r="W27" s="208"/>
      <c r="X27" s="208"/>
      <c r="Y27" s="208"/>
      <c r="Z27" s="208"/>
    </row>
    <row r="28" spans="1:26" ht="12.75" customHeight="1" x14ac:dyDescent="0.25">
      <c r="A28" s="184">
        <v>18</v>
      </c>
      <c r="B28" s="211"/>
      <c r="C28" s="210"/>
      <c r="D28" s="210"/>
      <c r="E28" s="188">
        <v>0</v>
      </c>
      <c r="F28" s="188"/>
      <c r="G28" s="188"/>
      <c r="H28" s="188"/>
      <c r="I28" s="188"/>
      <c r="J28" s="188"/>
      <c r="K28" s="189">
        <f t="shared" si="0"/>
        <v>0</v>
      </c>
      <c r="L28" s="190">
        <f t="shared" si="1"/>
        <v>0</v>
      </c>
      <c r="M28" s="208"/>
      <c r="N28" s="208"/>
      <c r="O28" s="208"/>
      <c r="P28" s="208"/>
      <c r="Q28" s="208"/>
      <c r="R28" s="208"/>
      <c r="S28" s="208"/>
      <c r="T28" s="208"/>
      <c r="U28" s="208"/>
      <c r="V28" s="208"/>
      <c r="W28" s="208"/>
      <c r="X28" s="208"/>
      <c r="Y28" s="208"/>
      <c r="Z28" s="208"/>
    </row>
    <row r="29" spans="1:26" ht="12.75" customHeight="1" x14ac:dyDescent="0.25">
      <c r="A29" s="184">
        <v>19</v>
      </c>
      <c r="B29" s="211"/>
      <c r="C29" s="210"/>
      <c r="D29" s="210"/>
      <c r="E29" s="188">
        <v>0</v>
      </c>
      <c r="F29" s="188"/>
      <c r="G29" s="188"/>
      <c r="H29" s="188"/>
      <c r="I29" s="188"/>
      <c r="J29" s="188"/>
      <c r="K29" s="189">
        <f t="shared" si="0"/>
        <v>0</v>
      </c>
      <c r="L29" s="190">
        <f t="shared" si="1"/>
        <v>0</v>
      </c>
      <c r="M29" s="208"/>
      <c r="N29" s="208"/>
      <c r="O29" s="208"/>
      <c r="P29" s="208"/>
      <c r="Q29" s="208"/>
      <c r="R29" s="208"/>
      <c r="S29" s="208"/>
      <c r="T29" s="208"/>
      <c r="U29" s="208"/>
      <c r="V29" s="208"/>
      <c r="W29" s="208"/>
      <c r="X29" s="208"/>
      <c r="Y29" s="208"/>
      <c r="Z29" s="208"/>
    </row>
    <row r="30" spans="1:26" ht="12.75" customHeight="1" x14ac:dyDescent="0.25">
      <c r="A30" s="184">
        <v>20</v>
      </c>
      <c r="B30" s="211"/>
      <c r="C30" s="210"/>
      <c r="D30" s="210"/>
      <c r="E30" s="188">
        <v>0</v>
      </c>
      <c r="F30" s="188"/>
      <c r="G30" s="188"/>
      <c r="H30" s="188"/>
      <c r="I30" s="188"/>
      <c r="J30" s="188"/>
      <c r="K30" s="189">
        <f t="shared" si="0"/>
        <v>0</v>
      </c>
      <c r="L30" s="190">
        <f t="shared" si="1"/>
        <v>0</v>
      </c>
      <c r="M30" s="208"/>
      <c r="N30" s="208"/>
      <c r="O30" s="208"/>
      <c r="P30" s="208"/>
      <c r="Q30" s="208"/>
      <c r="R30" s="208"/>
      <c r="S30" s="208"/>
      <c r="T30" s="208"/>
      <c r="U30" s="208"/>
      <c r="V30" s="208"/>
      <c r="W30" s="208"/>
      <c r="X30" s="208"/>
      <c r="Y30" s="208"/>
      <c r="Z30" s="208"/>
    </row>
    <row r="31" spans="1:26" ht="12.75" customHeight="1" x14ac:dyDescent="0.25">
      <c r="A31" s="184">
        <v>21</v>
      </c>
      <c r="B31" s="211"/>
      <c r="C31" s="210"/>
      <c r="D31" s="210"/>
      <c r="E31" s="188">
        <v>0</v>
      </c>
      <c r="F31" s="188"/>
      <c r="G31" s="188"/>
      <c r="H31" s="188"/>
      <c r="I31" s="188"/>
      <c r="J31" s="188"/>
      <c r="K31" s="189">
        <f t="shared" si="0"/>
        <v>0</v>
      </c>
      <c r="L31" s="190">
        <f t="shared" si="1"/>
        <v>0</v>
      </c>
      <c r="M31" s="208"/>
      <c r="N31" s="208"/>
      <c r="O31" s="208"/>
      <c r="P31" s="208"/>
      <c r="Q31" s="208"/>
      <c r="R31" s="208"/>
      <c r="S31" s="208"/>
      <c r="T31" s="208"/>
      <c r="U31" s="208"/>
      <c r="V31" s="208"/>
      <c r="W31" s="208"/>
      <c r="X31" s="208"/>
      <c r="Y31" s="208"/>
      <c r="Z31" s="208"/>
    </row>
    <row r="32" spans="1:26" ht="12.75" customHeight="1" x14ac:dyDescent="0.25">
      <c r="A32" s="184">
        <v>22</v>
      </c>
      <c r="B32" s="211"/>
      <c r="C32" s="210"/>
      <c r="D32" s="210"/>
      <c r="E32" s="188">
        <v>0</v>
      </c>
      <c r="F32" s="188"/>
      <c r="G32" s="188"/>
      <c r="H32" s="188"/>
      <c r="I32" s="188"/>
      <c r="J32" s="188"/>
      <c r="K32" s="189">
        <f t="shared" si="0"/>
        <v>0</v>
      </c>
      <c r="L32" s="190">
        <f t="shared" si="1"/>
        <v>0</v>
      </c>
      <c r="M32" s="208"/>
      <c r="N32" s="208"/>
      <c r="O32" s="208"/>
      <c r="P32" s="208"/>
      <c r="Q32" s="208"/>
      <c r="R32" s="208"/>
      <c r="S32" s="208"/>
      <c r="T32" s="208"/>
      <c r="U32" s="208"/>
      <c r="V32" s="208"/>
      <c r="W32" s="208"/>
      <c r="X32" s="208"/>
      <c r="Y32" s="208"/>
      <c r="Z32" s="208"/>
    </row>
    <row r="33" spans="1:26" ht="12.75" customHeight="1" x14ac:dyDescent="0.25">
      <c r="A33" s="184">
        <v>23</v>
      </c>
      <c r="B33" s="211"/>
      <c r="C33" s="210"/>
      <c r="D33" s="210"/>
      <c r="E33" s="188">
        <v>0</v>
      </c>
      <c r="F33" s="188"/>
      <c r="G33" s="188"/>
      <c r="H33" s="188"/>
      <c r="I33" s="188"/>
      <c r="J33" s="188"/>
      <c r="K33" s="189">
        <f t="shared" si="0"/>
        <v>0</v>
      </c>
      <c r="L33" s="190">
        <f t="shared" si="1"/>
        <v>0</v>
      </c>
      <c r="M33" s="208"/>
      <c r="N33" s="208"/>
      <c r="O33" s="208"/>
      <c r="P33" s="208"/>
      <c r="Q33" s="208"/>
      <c r="R33" s="208"/>
      <c r="S33" s="208"/>
      <c r="T33" s="208"/>
      <c r="U33" s="208"/>
      <c r="V33" s="208"/>
      <c r="W33" s="208"/>
      <c r="X33" s="208"/>
      <c r="Y33" s="208"/>
      <c r="Z33" s="208"/>
    </row>
    <row r="34" spans="1:26" ht="12.75" customHeight="1" x14ac:dyDescent="0.25">
      <c r="A34" s="184"/>
      <c r="B34" s="212"/>
      <c r="C34" s="14"/>
      <c r="D34" s="14"/>
      <c r="E34" s="188"/>
      <c r="F34" s="188"/>
      <c r="G34" s="188"/>
      <c r="H34" s="188"/>
      <c r="I34" s="188"/>
      <c r="J34" s="188"/>
      <c r="K34" s="189"/>
      <c r="L34" s="190"/>
      <c r="M34" s="208"/>
      <c r="N34" s="208"/>
      <c r="O34" s="208"/>
      <c r="P34" s="208"/>
      <c r="Q34" s="208"/>
      <c r="R34" s="208"/>
      <c r="S34" s="208"/>
      <c r="T34" s="208"/>
      <c r="U34" s="208"/>
      <c r="V34" s="208"/>
      <c r="W34" s="208"/>
      <c r="X34" s="208"/>
      <c r="Y34" s="208"/>
      <c r="Z34" s="208"/>
    </row>
    <row r="35" spans="1:26" ht="12.75" customHeight="1" x14ac:dyDescent="0.25">
      <c r="A35" s="407" t="s">
        <v>278</v>
      </c>
      <c r="B35" s="408"/>
      <c r="C35" s="408"/>
      <c r="D35" s="408"/>
      <c r="E35" s="408"/>
      <c r="F35" s="408"/>
      <c r="G35" s="408"/>
      <c r="H35" s="408"/>
      <c r="I35" s="408"/>
      <c r="J35" s="380"/>
      <c r="K35" s="379">
        <f>SUM(L11:L34)</f>
        <v>0</v>
      </c>
      <c r="L35" s="380"/>
    </row>
    <row r="36" spans="1:26" ht="12.75" customHeight="1" x14ac:dyDescent="0.25">
      <c r="A36" s="1"/>
    </row>
    <row r="37" spans="1:26" ht="12.75" customHeight="1" x14ac:dyDescent="0.3">
      <c r="A37" s="372" t="s">
        <v>279</v>
      </c>
      <c r="B37" s="266"/>
      <c r="C37" s="266"/>
      <c r="D37" s="266"/>
      <c r="E37" s="266"/>
      <c r="F37" s="266"/>
      <c r="G37" s="266"/>
      <c r="H37" s="266"/>
      <c r="I37" s="266"/>
      <c r="J37" s="267"/>
      <c r="K37" s="389">
        <f>K35/1</f>
        <v>0</v>
      </c>
      <c r="L37" s="267"/>
    </row>
    <row r="38" spans="1:26" ht="12.75" customHeight="1" x14ac:dyDescent="0.3">
      <c r="A38" s="213"/>
      <c r="B38" s="213"/>
      <c r="C38" s="213"/>
      <c r="D38" s="213"/>
      <c r="E38" s="213"/>
      <c r="F38" s="213"/>
      <c r="G38" s="213"/>
      <c r="H38" s="213"/>
      <c r="I38" s="213"/>
      <c r="J38" s="213"/>
      <c r="K38" s="214"/>
      <c r="L38" s="214"/>
      <c r="M38" s="19"/>
      <c r="N38" s="19"/>
      <c r="O38" s="19"/>
      <c r="P38" s="19"/>
      <c r="Q38" s="19"/>
      <c r="R38" s="19"/>
      <c r="S38" s="19"/>
      <c r="T38" s="19"/>
      <c r="U38" s="19"/>
      <c r="V38" s="19"/>
      <c r="W38" s="19"/>
      <c r="X38" s="19"/>
      <c r="Y38" s="19"/>
      <c r="Z38" s="19"/>
    </row>
    <row r="39" spans="1:26" ht="12.75" customHeight="1" x14ac:dyDescent="0.25">
      <c r="A39" s="405"/>
      <c r="B39" s="335"/>
      <c r="C39" s="335"/>
      <c r="D39" s="335"/>
      <c r="E39" s="335"/>
      <c r="F39" s="335"/>
      <c r="G39" s="335"/>
      <c r="H39" s="335"/>
      <c r="I39" s="335"/>
      <c r="J39" s="335"/>
      <c r="K39" s="335"/>
      <c r="L39" s="336"/>
    </row>
    <row r="40" spans="1:26" ht="12.75" customHeight="1" x14ac:dyDescent="0.25">
      <c r="A40" s="339"/>
      <c r="B40" s="311"/>
      <c r="C40" s="311"/>
      <c r="D40" s="311"/>
      <c r="E40" s="311"/>
      <c r="F40" s="311"/>
      <c r="G40" s="311"/>
      <c r="H40" s="311"/>
      <c r="I40" s="311"/>
      <c r="J40" s="311"/>
      <c r="K40" s="311"/>
      <c r="L40" s="340"/>
    </row>
    <row r="41" spans="1:26" ht="12.75" customHeight="1" x14ac:dyDescent="0.25">
      <c r="A41" s="1"/>
    </row>
    <row r="42" spans="1:26" ht="12.75" customHeight="1" x14ac:dyDescent="0.25">
      <c r="A42" s="1"/>
      <c r="B42" s="13" t="s">
        <v>280</v>
      </c>
      <c r="C42" s="410" t="s">
        <v>171</v>
      </c>
      <c r="D42" s="255"/>
      <c r="E42" s="409" t="s">
        <v>275</v>
      </c>
      <c r="F42" s="255"/>
      <c r="G42" s="410" t="s">
        <v>276</v>
      </c>
      <c r="H42" s="255"/>
      <c r="I42" s="406" t="s">
        <v>203</v>
      </c>
      <c r="J42" s="255"/>
    </row>
    <row r="43" spans="1:26" ht="12.75" customHeight="1" x14ac:dyDescent="0.25">
      <c r="A43" s="1"/>
      <c r="B43" s="196">
        <f>SUM(PessoalApoio!I168:I171)+PessoalApoio!I143</f>
        <v>3727.6314853011572</v>
      </c>
      <c r="C43" s="411"/>
      <c r="D43" s="255"/>
      <c r="E43" s="412">
        <f>B43*C43</f>
        <v>0</v>
      </c>
      <c r="F43" s="255"/>
      <c r="G43" s="410">
        <v>1</v>
      </c>
      <c r="H43" s="255"/>
      <c r="I43" s="423">
        <f>E43/G43</f>
        <v>0</v>
      </c>
      <c r="J43" s="255"/>
    </row>
    <row r="44" spans="1:26" ht="12.75" customHeight="1" x14ac:dyDescent="0.25">
      <c r="A44" s="1"/>
    </row>
    <row r="45" spans="1:26" ht="12.75" customHeight="1" x14ac:dyDescent="0.25">
      <c r="A45" s="1"/>
    </row>
    <row r="46" spans="1:26" ht="12.75" customHeight="1" x14ac:dyDescent="0.25">
      <c r="A46" s="382" t="s">
        <v>262</v>
      </c>
      <c r="B46" s="384" t="s">
        <v>281</v>
      </c>
      <c r="C46" s="404" t="s">
        <v>264</v>
      </c>
      <c r="D46" s="369" t="s">
        <v>265</v>
      </c>
      <c r="E46" s="374" t="s">
        <v>266</v>
      </c>
      <c r="F46" s="316"/>
      <c r="G46" s="316"/>
      <c r="H46" s="316"/>
      <c r="I46" s="316"/>
      <c r="J46" s="296"/>
      <c r="K46" s="375" t="s">
        <v>267</v>
      </c>
      <c r="L46" s="296"/>
    </row>
    <row r="47" spans="1:26" ht="12.75" customHeight="1" x14ac:dyDescent="0.25">
      <c r="A47" s="383"/>
      <c r="B47" s="385"/>
      <c r="C47" s="385"/>
      <c r="D47" s="370"/>
      <c r="E47" s="166" t="s">
        <v>4</v>
      </c>
      <c r="F47" s="173" t="s">
        <v>7</v>
      </c>
      <c r="G47" s="173" t="s">
        <v>9</v>
      </c>
      <c r="H47" s="173" t="s">
        <v>11</v>
      </c>
      <c r="I47" s="173" t="s">
        <v>40</v>
      </c>
      <c r="J47" s="174" t="s">
        <v>42</v>
      </c>
      <c r="K47" s="376" t="s">
        <v>268</v>
      </c>
      <c r="L47" s="378" t="s">
        <v>269</v>
      </c>
    </row>
    <row r="48" spans="1:26" ht="12.75" customHeight="1" x14ac:dyDescent="0.25">
      <c r="A48" s="377"/>
      <c r="B48" s="386"/>
      <c r="C48" s="386"/>
      <c r="D48" s="371"/>
      <c r="E48" s="175" t="s">
        <v>270</v>
      </c>
      <c r="F48" s="176" t="s">
        <v>270</v>
      </c>
      <c r="G48" s="176" t="s">
        <v>270</v>
      </c>
      <c r="H48" s="176" t="s">
        <v>270</v>
      </c>
      <c r="I48" s="176" t="s">
        <v>270</v>
      </c>
      <c r="J48" s="177" t="s">
        <v>270</v>
      </c>
      <c r="K48" s="377"/>
      <c r="L48" s="371"/>
    </row>
    <row r="49" spans="1:26" ht="12.75" customHeight="1" x14ac:dyDescent="0.25">
      <c r="A49" s="215">
        <v>1</v>
      </c>
      <c r="B49" s="212"/>
      <c r="C49" s="216"/>
      <c r="D49" s="14"/>
      <c r="E49" s="217">
        <v>0</v>
      </c>
      <c r="F49" s="217"/>
      <c r="G49" s="217"/>
      <c r="H49" s="217"/>
      <c r="I49" s="217"/>
      <c r="J49" s="217"/>
      <c r="K49" s="218">
        <f t="shared" ref="K49:K61" si="2">AVERAGE(E49:J49)</f>
        <v>0</v>
      </c>
      <c r="L49" s="219">
        <f t="shared" ref="L49:L61" si="3">K49*D49</f>
        <v>0</v>
      </c>
    </row>
    <row r="50" spans="1:26" ht="12.75" customHeight="1" x14ac:dyDescent="0.25">
      <c r="A50" s="220">
        <v>2</v>
      </c>
      <c r="B50" s="212"/>
      <c r="C50" s="192"/>
      <c r="D50" s="14"/>
      <c r="E50" s="221">
        <v>0</v>
      </c>
      <c r="F50" s="221"/>
      <c r="G50" s="221"/>
      <c r="H50" s="221"/>
      <c r="I50" s="221"/>
      <c r="J50" s="221"/>
      <c r="K50" s="218">
        <f t="shared" si="2"/>
        <v>0</v>
      </c>
      <c r="L50" s="219">
        <f t="shared" si="3"/>
        <v>0</v>
      </c>
    </row>
    <row r="51" spans="1:26" ht="12.75" customHeight="1" x14ac:dyDescent="0.25">
      <c r="A51" s="220">
        <v>3</v>
      </c>
      <c r="B51" s="212"/>
      <c r="C51" s="186"/>
      <c r="D51" s="14"/>
      <c r="E51" s="221">
        <v>0</v>
      </c>
      <c r="F51" s="221"/>
      <c r="G51" s="221"/>
      <c r="H51" s="221"/>
      <c r="I51" s="221"/>
      <c r="J51" s="221"/>
      <c r="K51" s="218">
        <f t="shared" si="2"/>
        <v>0</v>
      </c>
      <c r="L51" s="219">
        <f t="shared" si="3"/>
        <v>0</v>
      </c>
    </row>
    <row r="52" spans="1:26" ht="12.75" customHeight="1" x14ac:dyDescent="0.25">
      <c r="A52" s="220">
        <v>4</v>
      </c>
      <c r="B52" s="212"/>
      <c r="C52" s="192"/>
      <c r="D52" s="14"/>
      <c r="E52" s="221">
        <v>0</v>
      </c>
      <c r="F52" s="221"/>
      <c r="G52" s="221"/>
      <c r="H52" s="221"/>
      <c r="I52" s="221"/>
      <c r="J52" s="221"/>
      <c r="K52" s="218">
        <f t="shared" si="2"/>
        <v>0</v>
      </c>
      <c r="L52" s="219">
        <f t="shared" si="3"/>
        <v>0</v>
      </c>
    </row>
    <row r="53" spans="1:26" ht="12.75" customHeight="1" x14ac:dyDescent="0.25">
      <c r="A53" s="220">
        <v>5</v>
      </c>
      <c r="B53" s="212"/>
      <c r="C53" s="192"/>
      <c r="D53" s="14"/>
      <c r="E53" s="221">
        <v>0</v>
      </c>
      <c r="F53" s="221"/>
      <c r="G53" s="221"/>
      <c r="H53" s="221"/>
      <c r="I53" s="221"/>
      <c r="J53" s="221"/>
      <c r="K53" s="218">
        <f t="shared" si="2"/>
        <v>0</v>
      </c>
      <c r="L53" s="219">
        <f t="shared" si="3"/>
        <v>0</v>
      </c>
    </row>
    <row r="54" spans="1:26" ht="12.75" customHeight="1" x14ac:dyDescent="0.25">
      <c r="A54" s="220">
        <v>6</v>
      </c>
      <c r="B54" s="212"/>
      <c r="C54" s="192"/>
      <c r="D54" s="14"/>
      <c r="E54" s="221">
        <v>0</v>
      </c>
      <c r="F54" s="221"/>
      <c r="G54" s="221"/>
      <c r="H54" s="221"/>
      <c r="I54" s="221"/>
      <c r="J54" s="221"/>
      <c r="K54" s="218">
        <f t="shared" si="2"/>
        <v>0</v>
      </c>
      <c r="L54" s="219">
        <f t="shared" si="3"/>
        <v>0</v>
      </c>
    </row>
    <row r="55" spans="1:26" ht="12.75" customHeight="1" x14ac:dyDescent="0.25">
      <c r="A55" s="220">
        <v>9</v>
      </c>
      <c r="B55" s="212"/>
      <c r="C55" s="192"/>
      <c r="D55" s="14"/>
      <c r="E55" s="221">
        <v>0</v>
      </c>
      <c r="F55" s="221"/>
      <c r="G55" s="221"/>
      <c r="H55" s="221"/>
      <c r="I55" s="221"/>
      <c r="J55" s="221"/>
      <c r="K55" s="218">
        <f t="shared" si="2"/>
        <v>0</v>
      </c>
      <c r="L55" s="219">
        <f t="shared" si="3"/>
        <v>0</v>
      </c>
    </row>
    <row r="56" spans="1:26" ht="12.75" customHeight="1" x14ac:dyDescent="0.25">
      <c r="A56" s="220">
        <v>10</v>
      </c>
      <c r="B56" s="212"/>
      <c r="C56" s="192"/>
      <c r="D56" s="14"/>
      <c r="E56" s="221">
        <v>0</v>
      </c>
      <c r="F56" s="221"/>
      <c r="G56" s="221"/>
      <c r="H56" s="221"/>
      <c r="I56" s="221"/>
      <c r="J56" s="221"/>
      <c r="K56" s="218">
        <f t="shared" si="2"/>
        <v>0</v>
      </c>
      <c r="L56" s="219">
        <f t="shared" si="3"/>
        <v>0</v>
      </c>
    </row>
    <row r="57" spans="1:26" ht="12.75" customHeight="1" x14ac:dyDescent="0.25">
      <c r="A57" s="220">
        <v>13</v>
      </c>
      <c r="B57" s="212"/>
      <c r="C57" s="192"/>
      <c r="D57" s="14"/>
      <c r="E57" s="221">
        <v>0</v>
      </c>
      <c r="F57" s="221"/>
      <c r="G57" s="221"/>
      <c r="H57" s="221"/>
      <c r="I57" s="221"/>
      <c r="J57" s="221"/>
      <c r="K57" s="218">
        <f t="shared" si="2"/>
        <v>0</v>
      </c>
      <c r="L57" s="219">
        <f t="shared" si="3"/>
        <v>0</v>
      </c>
    </row>
    <row r="58" spans="1:26" ht="12.75" customHeight="1" x14ac:dyDescent="0.25">
      <c r="A58" s="220">
        <v>14</v>
      </c>
      <c r="B58" s="212"/>
      <c r="C58" s="192"/>
      <c r="D58" s="14"/>
      <c r="E58" s="221">
        <v>0</v>
      </c>
      <c r="F58" s="221"/>
      <c r="G58" s="221"/>
      <c r="H58" s="221"/>
      <c r="I58" s="221"/>
      <c r="J58" s="221"/>
      <c r="K58" s="218">
        <f t="shared" si="2"/>
        <v>0</v>
      </c>
      <c r="L58" s="219">
        <f t="shared" si="3"/>
        <v>0</v>
      </c>
    </row>
    <row r="59" spans="1:26" ht="12.75" customHeight="1" x14ac:dyDescent="0.25">
      <c r="A59" s="220">
        <v>15</v>
      </c>
      <c r="B59" s="212"/>
      <c r="C59" s="192"/>
      <c r="D59" s="14"/>
      <c r="E59" s="221">
        <v>0</v>
      </c>
      <c r="F59" s="221"/>
      <c r="G59" s="221"/>
      <c r="H59" s="221"/>
      <c r="I59" s="221"/>
      <c r="J59" s="221"/>
      <c r="K59" s="218">
        <f t="shared" si="2"/>
        <v>0</v>
      </c>
      <c r="L59" s="219">
        <f t="shared" si="3"/>
        <v>0</v>
      </c>
    </row>
    <row r="60" spans="1:26" ht="12.75" customHeight="1" x14ac:dyDescent="0.25">
      <c r="A60" s="220">
        <v>16</v>
      </c>
      <c r="B60" s="212"/>
      <c r="C60" s="192"/>
      <c r="D60" s="14"/>
      <c r="E60" s="221">
        <v>0</v>
      </c>
      <c r="F60" s="221"/>
      <c r="G60" s="221"/>
      <c r="H60" s="221"/>
      <c r="I60" s="221"/>
      <c r="J60" s="221"/>
      <c r="K60" s="218">
        <f t="shared" si="2"/>
        <v>0</v>
      </c>
      <c r="L60" s="219">
        <f t="shared" si="3"/>
        <v>0</v>
      </c>
    </row>
    <row r="61" spans="1:26" ht="12.75" customHeight="1" x14ac:dyDescent="0.25">
      <c r="A61" s="220">
        <v>17</v>
      </c>
      <c r="B61" s="191"/>
      <c r="C61" s="192"/>
      <c r="D61" s="14"/>
      <c r="E61" s="221">
        <v>0</v>
      </c>
      <c r="F61" s="221"/>
      <c r="G61" s="221"/>
      <c r="H61" s="221"/>
      <c r="I61" s="221"/>
      <c r="J61" s="221"/>
      <c r="K61" s="218">
        <f t="shared" si="2"/>
        <v>0</v>
      </c>
      <c r="L61" s="219">
        <f t="shared" si="3"/>
        <v>0</v>
      </c>
    </row>
    <row r="62" spans="1:26" ht="12.75" customHeight="1" x14ac:dyDescent="0.25">
      <c r="A62" s="220">
        <v>18</v>
      </c>
      <c r="B62" s="191"/>
      <c r="C62" s="192"/>
      <c r="D62" s="222"/>
      <c r="E62" s="221"/>
      <c r="F62" s="221"/>
      <c r="G62" s="221"/>
      <c r="H62" s="221"/>
      <c r="I62" s="221"/>
      <c r="J62" s="221"/>
      <c r="K62" s="218"/>
      <c r="L62" s="219"/>
    </row>
    <row r="63" spans="1:26" ht="12.75" customHeight="1" x14ac:dyDescent="0.25">
      <c r="A63" s="372" t="s">
        <v>282</v>
      </c>
      <c r="B63" s="266"/>
      <c r="C63" s="266"/>
      <c r="D63" s="266"/>
      <c r="E63" s="266"/>
      <c r="F63" s="266"/>
      <c r="G63" s="266"/>
      <c r="H63" s="266"/>
      <c r="I63" s="266"/>
      <c r="J63" s="267"/>
      <c r="K63" s="425">
        <f>SUM(L49:L62)</f>
        <v>0</v>
      </c>
      <c r="L63" s="267"/>
    </row>
    <row r="64" spans="1:26" ht="12.75" customHeight="1" x14ac:dyDescent="0.25">
      <c r="A64" s="223"/>
      <c r="B64" s="223"/>
      <c r="C64" s="224"/>
      <c r="D64" s="225"/>
      <c r="E64" s="226"/>
      <c r="F64" s="226"/>
      <c r="G64" s="226"/>
      <c r="H64" s="226"/>
      <c r="I64" s="226"/>
      <c r="J64" s="226"/>
      <c r="K64" s="227"/>
      <c r="L64" s="227"/>
      <c r="M64" s="19"/>
      <c r="N64" s="19"/>
      <c r="O64" s="19"/>
      <c r="P64" s="19"/>
      <c r="Q64" s="19"/>
      <c r="R64" s="19"/>
      <c r="S64" s="19"/>
      <c r="T64" s="19"/>
      <c r="U64" s="19"/>
      <c r="V64" s="19"/>
      <c r="W64" s="19"/>
      <c r="X64" s="19"/>
      <c r="Y64" s="19"/>
      <c r="Z64" s="19"/>
    </row>
    <row r="65" spans="1:26" ht="12.75" customHeight="1" x14ac:dyDescent="0.3">
      <c r="A65" s="426" t="s">
        <v>283</v>
      </c>
      <c r="B65" s="266"/>
      <c r="C65" s="266"/>
      <c r="D65" s="266"/>
      <c r="E65" s="266"/>
      <c r="F65" s="266"/>
      <c r="G65" s="266"/>
      <c r="H65" s="266"/>
      <c r="I65" s="266"/>
      <c r="J65" s="267"/>
      <c r="K65" s="389">
        <f>K63/12/1</f>
        <v>0</v>
      </c>
      <c r="L65" s="267"/>
    </row>
    <row r="66" spans="1:26" ht="12.75" customHeight="1" x14ac:dyDescent="0.3">
      <c r="A66" s="213"/>
      <c r="B66" s="213"/>
      <c r="C66" s="213"/>
      <c r="D66" s="213"/>
      <c r="E66" s="213"/>
      <c r="F66" s="213"/>
      <c r="G66" s="213"/>
      <c r="H66" s="213"/>
      <c r="I66" s="213"/>
      <c r="J66" s="213"/>
      <c r="K66" s="214"/>
      <c r="L66" s="214"/>
      <c r="M66" s="19"/>
      <c r="N66" s="19"/>
      <c r="O66" s="19"/>
      <c r="P66" s="19"/>
      <c r="Q66" s="19"/>
      <c r="R66" s="19"/>
      <c r="S66" s="19"/>
      <c r="T66" s="19"/>
      <c r="U66" s="19"/>
      <c r="V66" s="19"/>
      <c r="W66" s="19"/>
      <c r="X66" s="19"/>
      <c r="Y66" s="19"/>
      <c r="Z66" s="19"/>
    </row>
    <row r="67" spans="1:26" ht="12.75" customHeight="1" x14ac:dyDescent="0.3">
      <c r="A67" s="415" t="s">
        <v>284</v>
      </c>
      <c r="B67" s="416"/>
      <c r="C67" s="416"/>
      <c r="D67" s="416"/>
      <c r="E67" s="416"/>
      <c r="F67" s="416"/>
      <c r="G67" s="416"/>
      <c r="H67" s="416"/>
      <c r="I67" s="416"/>
      <c r="J67" s="417"/>
      <c r="K67" s="418" t="s">
        <v>285</v>
      </c>
      <c r="L67" s="417"/>
      <c r="M67" s="19"/>
      <c r="N67" s="19"/>
      <c r="O67" s="19"/>
      <c r="P67" s="19"/>
      <c r="Q67" s="19"/>
      <c r="R67" s="19"/>
      <c r="S67" s="19"/>
      <c r="T67" s="19"/>
      <c r="U67" s="19"/>
      <c r="V67" s="19"/>
      <c r="W67" s="19"/>
      <c r="X67" s="19"/>
      <c r="Y67" s="19"/>
      <c r="Z67" s="19"/>
    </row>
    <row r="68" spans="1:26" ht="12.75" customHeight="1" x14ac:dyDescent="0.3">
      <c r="A68" s="419" t="s">
        <v>286</v>
      </c>
      <c r="B68" s="316"/>
      <c r="C68" s="316"/>
      <c r="D68" s="316"/>
      <c r="E68" s="316"/>
      <c r="F68" s="316"/>
      <c r="G68" s="316"/>
      <c r="H68" s="316"/>
      <c r="I68" s="316"/>
      <c r="J68" s="317"/>
      <c r="K68" s="424">
        <f>K37</f>
        <v>0</v>
      </c>
      <c r="L68" s="296"/>
      <c r="M68" s="19"/>
      <c r="N68" s="19"/>
      <c r="O68" s="19"/>
      <c r="P68" s="19"/>
      <c r="Q68" s="19"/>
      <c r="R68" s="19"/>
      <c r="S68" s="19"/>
      <c r="T68" s="19"/>
      <c r="U68" s="19"/>
      <c r="V68" s="19"/>
      <c r="W68" s="19"/>
      <c r="X68" s="19"/>
      <c r="Y68" s="19"/>
      <c r="Z68" s="19"/>
    </row>
    <row r="69" spans="1:26" ht="12.75" customHeight="1" x14ac:dyDescent="0.3">
      <c r="A69" s="422" t="s">
        <v>287</v>
      </c>
      <c r="B69" s="319"/>
      <c r="C69" s="319"/>
      <c r="D69" s="319"/>
      <c r="E69" s="319"/>
      <c r="F69" s="319"/>
      <c r="G69" s="319"/>
      <c r="H69" s="319"/>
      <c r="I69" s="319"/>
      <c r="J69" s="320"/>
      <c r="K69" s="413">
        <f>K65</f>
        <v>0</v>
      </c>
      <c r="L69" s="414"/>
      <c r="M69" s="19"/>
      <c r="N69" s="19"/>
      <c r="O69" s="19"/>
      <c r="P69" s="19"/>
      <c r="Q69" s="19"/>
      <c r="R69" s="19"/>
      <c r="S69" s="19"/>
      <c r="T69" s="19"/>
      <c r="U69" s="19"/>
      <c r="V69" s="19"/>
      <c r="W69" s="19"/>
      <c r="X69" s="19"/>
      <c r="Y69" s="19"/>
      <c r="Z69" s="19"/>
    </row>
    <row r="70" spans="1:26" ht="12.75" customHeight="1" x14ac:dyDescent="0.3">
      <c r="A70" s="420" t="s">
        <v>288</v>
      </c>
      <c r="B70" s="266"/>
      <c r="C70" s="266"/>
      <c r="D70" s="266"/>
      <c r="E70" s="266"/>
      <c r="F70" s="266"/>
      <c r="G70" s="266"/>
      <c r="H70" s="266"/>
      <c r="I70" s="266"/>
      <c r="J70" s="267"/>
      <c r="K70" s="421">
        <f>SUM(K68:L69)</f>
        <v>0</v>
      </c>
      <c r="L70" s="267"/>
      <c r="M70" s="19"/>
      <c r="N70" s="19"/>
      <c r="O70" s="19"/>
      <c r="P70" s="19"/>
      <c r="Q70" s="19"/>
      <c r="R70" s="19"/>
      <c r="S70" s="19"/>
      <c r="T70" s="19"/>
      <c r="U70" s="19"/>
      <c r="V70" s="19"/>
      <c r="W70" s="19"/>
      <c r="X70" s="19"/>
      <c r="Y70" s="19"/>
      <c r="Z70" s="19"/>
    </row>
    <row r="71" spans="1:26" ht="12.75" customHeight="1" x14ac:dyDescent="0.25">
      <c r="A71" s="1"/>
    </row>
    <row r="72" spans="1:26" ht="12.75" customHeight="1" x14ac:dyDescent="0.25">
      <c r="A72" s="1"/>
    </row>
    <row r="73" spans="1:26" ht="12.75" customHeight="1" x14ac:dyDescent="0.25">
      <c r="A73" s="1"/>
    </row>
    <row r="74" spans="1:26" ht="12.75" customHeight="1" x14ac:dyDescent="0.25">
      <c r="A74" s="1"/>
    </row>
    <row r="75" spans="1:26" ht="12.75" customHeight="1" x14ac:dyDescent="0.25">
      <c r="A75" s="1"/>
    </row>
    <row r="76" spans="1:26" ht="12.75" customHeight="1" x14ac:dyDescent="0.25">
      <c r="A76" s="1"/>
    </row>
    <row r="77" spans="1:26" ht="12.75" customHeight="1" x14ac:dyDescent="0.25">
      <c r="A77" s="1"/>
    </row>
    <row r="78" spans="1:26" ht="12.75" customHeight="1" x14ac:dyDescent="0.25">
      <c r="A78" s="1"/>
    </row>
    <row r="79" spans="1:26" ht="12.75" customHeight="1" x14ac:dyDescent="0.25">
      <c r="A79" s="1"/>
    </row>
    <row r="80" spans="1:26" ht="12.75" customHeight="1" x14ac:dyDescent="0.25">
      <c r="A80" s="1"/>
    </row>
    <row r="81" spans="1:1" ht="12.75" customHeight="1" x14ac:dyDescent="0.25">
      <c r="A81" s="1"/>
    </row>
    <row r="82" spans="1:1" ht="12.75" customHeight="1" x14ac:dyDescent="0.25">
      <c r="A82" s="1"/>
    </row>
    <row r="83" spans="1:1" ht="12.75" customHeight="1" x14ac:dyDescent="0.25">
      <c r="A83" s="1"/>
    </row>
    <row r="84" spans="1:1" ht="12.75" customHeight="1" x14ac:dyDescent="0.25">
      <c r="A84" s="1"/>
    </row>
    <row r="85" spans="1:1" ht="12.75" customHeight="1" x14ac:dyDescent="0.25">
      <c r="A85" s="1"/>
    </row>
    <row r="86" spans="1:1" ht="12.75" customHeight="1" x14ac:dyDescent="0.25">
      <c r="A86" s="1"/>
    </row>
    <row r="87" spans="1:1" ht="12.75" customHeight="1" x14ac:dyDescent="0.25">
      <c r="A87" s="1"/>
    </row>
    <row r="88" spans="1:1" ht="12.75" customHeight="1" x14ac:dyDescent="0.25">
      <c r="A88" s="1"/>
    </row>
    <row r="89" spans="1:1" ht="12.75" customHeight="1" x14ac:dyDescent="0.25">
      <c r="A89" s="1"/>
    </row>
    <row r="90" spans="1:1" ht="12.75" customHeight="1" x14ac:dyDescent="0.25">
      <c r="A90" s="1"/>
    </row>
    <row r="91" spans="1:1" ht="12.75" customHeight="1" x14ac:dyDescent="0.25">
      <c r="A91" s="1"/>
    </row>
    <row r="92" spans="1:1" ht="12.75" customHeight="1" x14ac:dyDescent="0.25">
      <c r="A92" s="1"/>
    </row>
    <row r="93" spans="1:1" ht="12.75" customHeight="1" x14ac:dyDescent="0.25">
      <c r="A93" s="1"/>
    </row>
    <row r="94" spans="1:1" ht="12.75" customHeight="1" x14ac:dyDescent="0.25">
      <c r="A94" s="1"/>
    </row>
    <row r="95" spans="1:1" ht="12.75" customHeight="1" x14ac:dyDescent="0.25">
      <c r="A95" s="1"/>
    </row>
    <row r="96" spans="1:1" ht="12.75" customHeight="1" x14ac:dyDescent="0.25">
      <c r="A96" s="1"/>
    </row>
    <row r="97" spans="1:1" ht="12.75" customHeight="1" x14ac:dyDescent="0.25">
      <c r="A97" s="1"/>
    </row>
    <row r="98" spans="1:1" ht="12.75" customHeight="1" x14ac:dyDescent="0.25">
      <c r="A98" s="1"/>
    </row>
    <row r="99" spans="1:1" ht="12.75" customHeight="1" x14ac:dyDescent="0.25">
      <c r="A99" s="1"/>
    </row>
    <row r="100" spans="1:1" ht="12.75" customHeight="1" x14ac:dyDescent="0.25">
      <c r="A100" s="1"/>
    </row>
    <row r="101" spans="1:1" ht="12.75" customHeight="1" x14ac:dyDescent="0.25">
      <c r="A101" s="1"/>
    </row>
    <row r="102" spans="1:1" ht="12.75" customHeight="1" x14ac:dyDescent="0.25">
      <c r="A102" s="1"/>
    </row>
    <row r="103" spans="1:1" ht="12.75" customHeight="1" x14ac:dyDescent="0.25">
      <c r="A103" s="1"/>
    </row>
    <row r="104" spans="1:1" ht="12.75" customHeight="1" x14ac:dyDescent="0.25">
      <c r="A104" s="1"/>
    </row>
    <row r="105" spans="1:1" ht="12.75" customHeight="1" x14ac:dyDescent="0.25">
      <c r="A105" s="1"/>
    </row>
    <row r="106" spans="1:1" ht="12.75" customHeight="1" x14ac:dyDescent="0.25">
      <c r="A106" s="1"/>
    </row>
    <row r="107" spans="1:1" ht="12.75" customHeight="1" x14ac:dyDescent="0.25">
      <c r="A107" s="1"/>
    </row>
    <row r="108" spans="1:1" ht="12.75" customHeight="1" x14ac:dyDescent="0.25">
      <c r="A108" s="1"/>
    </row>
    <row r="109" spans="1:1" ht="12.75" customHeight="1" x14ac:dyDescent="0.25">
      <c r="A109" s="1"/>
    </row>
    <row r="110" spans="1:1" ht="12.75" customHeight="1" x14ac:dyDescent="0.25">
      <c r="A110" s="1"/>
    </row>
    <row r="111" spans="1:1" ht="12.75" customHeight="1" x14ac:dyDescent="0.25">
      <c r="A111" s="1"/>
    </row>
    <row r="112" spans="1:1" ht="12.75" customHeight="1" x14ac:dyDescent="0.25">
      <c r="A112" s="1"/>
    </row>
    <row r="113" spans="1:1" ht="12.75" customHeight="1" x14ac:dyDescent="0.25">
      <c r="A113" s="1"/>
    </row>
    <row r="114" spans="1:1" ht="12.75" customHeight="1" x14ac:dyDescent="0.25">
      <c r="A114" s="1"/>
    </row>
    <row r="115" spans="1:1" ht="12.75" customHeight="1" x14ac:dyDescent="0.25">
      <c r="A115" s="1"/>
    </row>
    <row r="116" spans="1:1" ht="12.75" customHeight="1" x14ac:dyDescent="0.25">
      <c r="A116" s="1"/>
    </row>
    <row r="117" spans="1:1" ht="12.75" customHeight="1" x14ac:dyDescent="0.25">
      <c r="A117" s="1"/>
    </row>
    <row r="118" spans="1:1" ht="12.75" customHeight="1" x14ac:dyDescent="0.25">
      <c r="A118" s="1"/>
    </row>
    <row r="119" spans="1:1" ht="12.75" customHeight="1" x14ac:dyDescent="0.25">
      <c r="A119" s="1"/>
    </row>
    <row r="120" spans="1:1" ht="12.75" customHeight="1" x14ac:dyDescent="0.25">
      <c r="A120" s="1"/>
    </row>
    <row r="121" spans="1:1" ht="12.75" customHeight="1" x14ac:dyDescent="0.25">
      <c r="A121" s="1"/>
    </row>
    <row r="122" spans="1:1" ht="12.75" customHeight="1" x14ac:dyDescent="0.25">
      <c r="A122" s="1"/>
    </row>
    <row r="123" spans="1:1" ht="12.75" customHeight="1" x14ac:dyDescent="0.25">
      <c r="A123" s="1"/>
    </row>
    <row r="124" spans="1:1" ht="12.75" customHeight="1" x14ac:dyDescent="0.25">
      <c r="A124" s="1"/>
    </row>
    <row r="125" spans="1:1" ht="12.75" customHeight="1" x14ac:dyDescent="0.25">
      <c r="A125" s="1"/>
    </row>
    <row r="126" spans="1:1" ht="12.75" customHeight="1" x14ac:dyDescent="0.25">
      <c r="A126" s="1"/>
    </row>
    <row r="127" spans="1:1" ht="12.75" customHeight="1" x14ac:dyDescent="0.25">
      <c r="A127" s="1"/>
    </row>
    <row r="128" spans="1:1" ht="12.75" customHeight="1" x14ac:dyDescent="0.25">
      <c r="A128" s="1"/>
    </row>
    <row r="129" spans="1:1" ht="12.75" customHeight="1" x14ac:dyDescent="0.25">
      <c r="A129" s="1"/>
    </row>
    <row r="130" spans="1:1" ht="12.75" customHeight="1" x14ac:dyDescent="0.25">
      <c r="A130" s="1"/>
    </row>
    <row r="131" spans="1:1" ht="12.75" customHeight="1" x14ac:dyDescent="0.25">
      <c r="A131" s="1"/>
    </row>
    <row r="132" spans="1:1" ht="12.75" customHeight="1" x14ac:dyDescent="0.25">
      <c r="A132" s="1"/>
    </row>
    <row r="133" spans="1:1" ht="12.75" customHeight="1" x14ac:dyDescent="0.25">
      <c r="A133" s="1"/>
    </row>
    <row r="134" spans="1:1" ht="12.75" customHeight="1" x14ac:dyDescent="0.25">
      <c r="A134" s="1"/>
    </row>
    <row r="135" spans="1:1" ht="12.75" customHeight="1" x14ac:dyDescent="0.25">
      <c r="A135" s="1"/>
    </row>
    <row r="136" spans="1:1" ht="12.75" customHeight="1" x14ac:dyDescent="0.25">
      <c r="A136" s="1"/>
    </row>
    <row r="137" spans="1:1" ht="12.75" customHeight="1" x14ac:dyDescent="0.25">
      <c r="A137" s="1"/>
    </row>
    <row r="138" spans="1:1" ht="12.75" customHeight="1" x14ac:dyDescent="0.25">
      <c r="A138" s="1"/>
    </row>
    <row r="139" spans="1:1" ht="12.75" customHeight="1" x14ac:dyDescent="0.25">
      <c r="A139" s="1"/>
    </row>
    <row r="140" spans="1:1" ht="12.75" customHeight="1" x14ac:dyDescent="0.25">
      <c r="A140" s="1"/>
    </row>
    <row r="141" spans="1:1" ht="12.75" customHeight="1" x14ac:dyDescent="0.25">
      <c r="A141" s="1"/>
    </row>
    <row r="142" spans="1:1" ht="12.75" customHeight="1" x14ac:dyDescent="0.25">
      <c r="A142" s="1"/>
    </row>
    <row r="143" spans="1:1" ht="12.75" customHeight="1" x14ac:dyDescent="0.25">
      <c r="A143" s="1"/>
    </row>
    <row r="144" spans="1:1" ht="12.75" customHeight="1" x14ac:dyDescent="0.25">
      <c r="A144" s="1"/>
    </row>
    <row r="145" spans="1:1" ht="12.75" customHeight="1" x14ac:dyDescent="0.25">
      <c r="A145" s="1"/>
    </row>
    <row r="146" spans="1:1" ht="12.75" customHeight="1" x14ac:dyDescent="0.25">
      <c r="A146" s="1"/>
    </row>
    <row r="147" spans="1:1" ht="12.75" customHeight="1" x14ac:dyDescent="0.25">
      <c r="A147" s="1"/>
    </row>
    <row r="148" spans="1:1" ht="12.75" customHeight="1" x14ac:dyDescent="0.25">
      <c r="A148" s="1"/>
    </row>
    <row r="149" spans="1:1" ht="12.75" customHeight="1" x14ac:dyDescent="0.25">
      <c r="A149" s="1"/>
    </row>
    <row r="150" spans="1:1" ht="12.75" customHeight="1" x14ac:dyDescent="0.25">
      <c r="A150" s="1"/>
    </row>
    <row r="151" spans="1:1" ht="12.75" customHeight="1" x14ac:dyDescent="0.25">
      <c r="A151" s="1"/>
    </row>
    <row r="152" spans="1:1" ht="12.75" customHeight="1" x14ac:dyDescent="0.25">
      <c r="A152" s="1"/>
    </row>
    <row r="153" spans="1:1" ht="12.75" customHeight="1" x14ac:dyDescent="0.25">
      <c r="A153" s="1"/>
    </row>
    <row r="154" spans="1:1" ht="12.75" customHeight="1" x14ac:dyDescent="0.25">
      <c r="A154" s="1"/>
    </row>
    <row r="155" spans="1:1" ht="12.75" customHeight="1" x14ac:dyDescent="0.25">
      <c r="A155" s="1"/>
    </row>
    <row r="156" spans="1:1" ht="12.75" customHeight="1" x14ac:dyDescent="0.25">
      <c r="A156" s="1"/>
    </row>
    <row r="157" spans="1:1" ht="12.75" customHeight="1" x14ac:dyDescent="0.25">
      <c r="A157" s="1"/>
    </row>
    <row r="158" spans="1:1" ht="12.75" customHeight="1" x14ac:dyDescent="0.25">
      <c r="A158" s="1"/>
    </row>
    <row r="159" spans="1:1" ht="12.75" customHeight="1" x14ac:dyDescent="0.25">
      <c r="A159" s="1"/>
    </row>
    <row r="160" spans="1:1" ht="12.75" customHeight="1" x14ac:dyDescent="0.25">
      <c r="A160" s="1"/>
    </row>
    <row r="161" spans="1:1" ht="12.75" customHeight="1" x14ac:dyDescent="0.25">
      <c r="A161" s="1"/>
    </row>
    <row r="162" spans="1:1" ht="12.75" customHeight="1" x14ac:dyDescent="0.25">
      <c r="A162" s="1"/>
    </row>
    <row r="163" spans="1:1" ht="12.75" customHeight="1" x14ac:dyDescent="0.25">
      <c r="A163" s="1"/>
    </row>
    <row r="164" spans="1:1" ht="12.75" customHeight="1" x14ac:dyDescent="0.25">
      <c r="A164" s="1"/>
    </row>
    <row r="165" spans="1:1" ht="12.75" customHeight="1" x14ac:dyDescent="0.25">
      <c r="A165" s="1"/>
    </row>
    <row r="166" spans="1:1" ht="12.75" customHeight="1" x14ac:dyDescent="0.25">
      <c r="A166" s="1"/>
    </row>
    <row r="167" spans="1:1" ht="12.75" customHeight="1" x14ac:dyDescent="0.25">
      <c r="A167" s="1"/>
    </row>
    <row r="168" spans="1:1" ht="12.75" customHeight="1" x14ac:dyDescent="0.25">
      <c r="A168" s="1"/>
    </row>
    <row r="169" spans="1:1" ht="12.75" customHeight="1" x14ac:dyDescent="0.25">
      <c r="A169" s="1"/>
    </row>
    <row r="170" spans="1:1" ht="12.75" customHeight="1" x14ac:dyDescent="0.25">
      <c r="A170" s="1"/>
    </row>
    <row r="171" spans="1:1" ht="12.75" customHeight="1" x14ac:dyDescent="0.25">
      <c r="A171" s="1"/>
    </row>
    <row r="172" spans="1:1" ht="12.75" customHeight="1" x14ac:dyDescent="0.25">
      <c r="A172" s="1"/>
    </row>
    <row r="173" spans="1:1" ht="12.75" customHeight="1" x14ac:dyDescent="0.25">
      <c r="A173" s="1"/>
    </row>
    <row r="174" spans="1:1" ht="12.75" customHeight="1" x14ac:dyDescent="0.25">
      <c r="A174" s="1"/>
    </row>
    <row r="175" spans="1:1" ht="12.75" customHeight="1" x14ac:dyDescent="0.25">
      <c r="A175" s="1"/>
    </row>
    <row r="176" spans="1:1" ht="12.75" customHeight="1" x14ac:dyDescent="0.25">
      <c r="A176" s="1"/>
    </row>
    <row r="177" spans="1:1" ht="12.75" customHeight="1" x14ac:dyDescent="0.25">
      <c r="A177" s="1"/>
    </row>
    <row r="178" spans="1:1" ht="12.75" customHeight="1" x14ac:dyDescent="0.25">
      <c r="A178" s="1"/>
    </row>
    <row r="179" spans="1:1" ht="12.75" customHeight="1" x14ac:dyDescent="0.25">
      <c r="A179" s="1"/>
    </row>
    <row r="180" spans="1:1" ht="12.75" customHeight="1" x14ac:dyDescent="0.25">
      <c r="A180" s="1"/>
    </row>
    <row r="181" spans="1:1" ht="12.75" customHeight="1" x14ac:dyDescent="0.25">
      <c r="A181" s="1"/>
    </row>
    <row r="182" spans="1:1" ht="12.75" customHeight="1" x14ac:dyDescent="0.25">
      <c r="A182" s="1"/>
    </row>
    <row r="183" spans="1:1" ht="12.75" customHeight="1" x14ac:dyDescent="0.25">
      <c r="A183" s="1"/>
    </row>
    <row r="184" spans="1:1" ht="12.75" customHeight="1" x14ac:dyDescent="0.25">
      <c r="A184" s="1"/>
    </row>
    <row r="185" spans="1:1" ht="12.75" customHeight="1" x14ac:dyDescent="0.25">
      <c r="A185" s="1"/>
    </row>
    <row r="186" spans="1:1" ht="12.75" customHeight="1" x14ac:dyDescent="0.25">
      <c r="A186" s="1"/>
    </row>
    <row r="187" spans="1:1" ht="12.75" customHeight="1" x14ac:dyDescent="0.25">
      <c r="A187" s="1"/>
    </row>
    <row r="188" spans="1:1" ht="12.75" customHeight="1" x14ac:dyDescent="0.25">
      <c r="A188" s="1"/>
    </row>
    <row r="189" spans="1:1" ht="12.75" customHeight="1" x14ac:dyDescent="0.25">
      <c r="A189" s="1"/>
    </row>
    <row r="190" spans="1:1" ht="12.75" customHeight="1" x14ac:dyDescent="0.25">
      <c r="A190" s="1"/>
    </row>
    <row r="191" spans="1:1" ht="12.75" customHeight="1" x14ac:dyDescent="0.25">
      <c r="A191" s="1"/>
    </row>
    <row r="192" spans="1:1" ht="12.75" customHeight="1" x14ac:dyDescent="0.25">
      <c r="A192" s="1"/>
    </row>
    <row r="193" spans="1:1" ht="12.75" customHeight="1" x14ac:dyDescent="0.25">
      <c r="A193" s="1"/>
    </row>
    <row r="194" spans="1:1" ht="12.75" customHeight="1" x14ac:dyDescent="0.25">
      <c r="A194" s="1"/>
    </row>
    <row r="195" spans="1:1" ht="12.75" customHeight="1" x14ac:dyDescent="0.25">
      <c r="A195" s="1"/>
    </row>
    <row r="196" spans="1:1" ht="12.75" customHeight="1" x14ac:dyDescent="0.25">
      <c r="A196" s="1"/>
    </row>
    <row r="197" spans="1:1" ht="12.75" customHeight="1" x14ac:dyDescent="0.25">
      <c r="A197" s="1"/>
    </row>
    <row r="198" spans="1:1" ht="12.75" customHeight="1" x14ac:dyDescent="0.25">
      <c r="A198" s="1"/>
    </row>
    <row r="199" spans="1:1" ht="12.75" customHeight="1" x14ac:dyDescent="0.25">
      <c r="A199" s="1"/>
    </row>
    <row r="200" spans="1:1" ht="12.75" customHeight="1" x14ac:dyDescent="0.25">
      <c r="A200" s="1"/>
    </row>
    <row r="201" spans="1:1" ht="12.75" customHeight="1" x14ac:dyDescent="0.25">
      <c r="A201" s="1"/>
    </row>
    <row r="202" spans="1:1" ht="12.75" customHeight="1" x14ac:dyDescent="0.25">
      <c r="A202" s="1"/>
    </row>
    <row r="203" spans="1:1" ht="12.75" customHeight="1" x14ac:dyDescent="0.25">
      <c r="A203" s="1"/>
    </row>
    <row r="204" spans="1:1" ht="12.75" customHeight="1" x14ac:dyDescent="0.25">
      <c r="A204" s="1"/>
    </row>
    <row r="205" spans="1:1" ht="12.75" customHeight="1" x14ac:dyDescent="0.25">
      <c r="A205" s="1"/>
    </row>
    <row r="206" spans="1:1" ht="12.75" customHeight="1" x14ac:dyDescent="0.25">
      <c r="A206" s="1"/>
    </row>
    <row r="207" spans="1:1" ht="12.75" customHeight="1" x14ac:dyDescent="0.25">
      <c r="A207" s="1"/>
    </row>
    <row r="208" spans="1:1" ht="12.75" customHeight="1" x14ac:dyDescent="0.25">
      <c r="A208" s="1"/>
    </row>
    <row r="209" spans="1:1" ht="12.75" customHeight="1" x14ac:dyDescent="0.25">
      <c r="A209" s="1"/>
    </row>
    <row r="210" spans="1:1" ht="12.75" customHeight="1" x14ac:dyDescent="0.25">
      <c r="A210" s="1"/>
    </row>
    <row r="211" spans="1:1" ht="12.75" customHeight="1" x14ac:dyDescent="0.25">
      <c r="A211" s="1"/>
    </row>
    <row r="212" spans="1:1" ht="12.75" customHeight="1" x14ac:dyDescent="0.25">
      <c r="A212" s="1"/>
    </row>
    <row r="213" spans="1:1" ht="12.75" customHeight="1" x14ac:dyDescent="0.25">
      <c r="A213" s="1"/>
    </row>
    <row r="214" spans="1:1" ht="12.75" customHeight="1" x14ac:dyDescent="0.25">
      <c r="A214" s="1"/>
    </row>
    <row r="215" spans="1:1" ht="12.75" customHeight="1" x14ac:dyDescent="0.25">
      <c r="A215" s="1"/>
    </row>
    <row r="216" spans="1:1" ht="12.75" customHeight="1" x14ac:dyDescent="0.25">
      <c r="A216" s="1"/>
    </row>
    <row r="217" spans="1:1" ht="12.75" customHeight="1" x14ac:dyDescent="0.25">
      <c r="A217" s="1"/>
    </row>
    <row r="218" spans="1:1" ht="12.75" customHeight="1" x14ac:dyDescent="0.25">
      <c r="A218" s="1"/>
    </row>
    <row r="219" spans="1:1" ht="12.75" customHeight="1" x14ac:dyDescent="0.25">
      <c r="A219" s="1"/>
    </row>
    <row r="220" spans="1:1" ht="12.75" customHeight="1" x14ac:dyDescent="0.25">
      <c r="A220" s="1"/>
    </row>
    <row r="221" spans="1:1" ht="12.75" customHeight="1" x14ac:dyDescent="0.25">
      <c r="A221" s="1"/>
    </row>
    <row r="222" spans="1:1" ht="12.75" customHeight="1" x14ac:dyDescent="0.25">
      <c r="A222" s="1"/>
    </row>
    <row r="223" spans="1:1" ht="12.75" customHeight="1" x14ac:dyDescent="0.25">
      <c r="A223" s="1"/>
    </row>
    <row r="224" spans="1:1" ht="12.75" customHeight="1" x14ac:dyDescent="0.25">
      <c r="A224" s="1"/>
    </row>
    <row r="225" spans="1:1" ht="12.75" customHeight="1" x14ac:dyDescent="0.25">
      <c r="A225" s="1"/>
    </row>
    <row r="226" spans="1:1" ht="12.75" customHeight="1" x14ac:dyDescent="0.25">
      <c r="A226" s="1"/>
    </row>
    <row r="227" spans="1:1" ht="12.75" customHeight="1" x14ac:dyDescent="0.25">
      <c r="A227" s="1"/>
    </row>
    <row r="228" spans="1:1" ht="12.75" customHeight="1" x14ac:dyDescent="0.25">
      <c r="A228" s="1"/>
    </row>
    <row r="229" spans="1:1" ht="12.75" customHeight="1" x14ac:dyDescent="0.25">
      <c r="A229" s="1"/>
    </row>
    <row r="230" spans="1:1" ht="12.75" customHeight="1" x14ac:dyDescent="0.25">
      <c r="A230" s="1"/>
    </row>
    <row r="231" spans="1:1" ht="12.75" customHeight="1" x14ac:dyDescent="0.25">
      <c r="A231" s="1"/>
    </row>
    <row r="232" spans="1:1" ht="12.75" customHeight="1" x14ac:dyDescent="0.25">
      <c r="A232" s="1"/>
    </row>
    <row r="233" spans="1:1" ht="12.75" customHeight="1" x14ac:dyDescent="0.25">
      <c r="A233" s="1"/>
    </row>
    <row r="234" spans="1:1" ht="12.75" customHeight="1" x14ac:dyDescent="0.25">
      <c r="A234" s="1"/>
    </row>
    <row r="235" spans="1:1" ht="12.75" customHeight="1" x14ac:dyDescent="0.25">
      <c r="A235" s="1"/>
    </row>
    <row r="236" spans="1:1" ht="12.75" customHeight="1" x14ac:dyDescent="0.25">
      <c r="A236" s="1"/>
    </row>
    <row r="237" spans="1:1" ht="12.75" customHeight="1" x14ac:dyDescent="0.25">
      <c r="A237" s="1"/>
    </row>
    <row r="238" spans="1:1" ht="12.75" customHeight="1" x14ac:dyDescent="0.25">
      <c r="A238" s="1"/>
    </row>
    <row r="239" spans="1:1" ht="12.75" customHeight="1" x14ac:dyDescent="0.25">
      <c r="A239" s="1"/>
    </row>
    <row r="240" spans="1:1" ht="12.75" customHeight="1" x14ac:dyDescent="0.25">
      <c r="A240" s="1"/>
    </row>
    <row r="241" spans="1:1" ht="12.75" customHeight="1" x14ac:dyDescent="0.25">
      <c r="A241" s="1"/>
    </row>
    <row r="242" spans="1:1" ht="12.75" customHeight="1" x14ac:dyDescent="0.25">
      <c r="A242" s="1"/>
    </row>
    <row r="243" spans="1:1" ht="12.75" customHeight="1" x14ac:dyDescent="0.25">
      <c r="A243" s="1"/>
    </row>
    <row r="244" spans="1:1" ht="12.75" customHeight="1" x14ac:dyDescent="0.25">
      <c r="A244" s="1"/>
    </row>
    <row r="245" spans="1:1" ht="12.75" customHeight="1" x14ac:dyDescent="0.25">
      <c r="A245" s="1"/>
    </row>
    <row r="246" spans="1:1" ht="12.75" customHeight="1" x14ac:dyDescent="0.25">
      <c r="A246" s="1"/>
    </row>
    <row r="247" spans="1:1" ht="12.75" customHeight="1" x14ac:dyDescent="0.25">
      <c r="A247" s="1"/>
    </row>
    <row r="248" spans="1:1" ht="12.75" customHeight="1" x14ac:dyDescent="0.25">
      <c r="A248" s="1"/>
    </row>
    <row r="249" spans="1:1" ht="12.75" customHeight="1" x14ac:dyDescent="0.25">
      <c r="A249" s="1"/>
    </row>
    <row r="250" spans="1:1" ht="12.75" customHeight="1" x14ac:dyDescent="0.25">
      <c r="A250" s="1"/>
    </row>
    <row r="251" spans="1:1" ht="12.75" customHeight="1" x14ac:dyDescent="0.25">
      <c r="A251" s="1"/>
    </row>
    <row r="252" spans="1:1" ht="12.75" customHeight="1" x14ac:dyDescent="0.25">
      <c r="A252" s="1"/>
    </row>
    <row r="253" spans="1:1" ht="12.75" customHeight="1" x14ac:dyDescent="0.25">
      <c r="A253" s="1"/>
    </row>
    <row r="254" spans="1:1" ht="12.75" customHeight="1" x14ac:dyDescent="0.25">
      <c r="A254" s="1"/>
    </row>
    <row r="255" spans="1:1" ht="12.75" customHeight="1" x14ac:dyDescent="0.25">
      <c r="A255" s="1"/>
    </row>
    <row r="256" spans="1:1" ht="12.75" customHeight="1" x14ac:dyDescent="0.25">
      <c r="A256" s="1"/>
    </row>
    <row r="257" spans="1:1" ht="12.75" customHeight="1" x14ac:dyDescent="0.25">
      <c r="A257" s="1"/>
    </row>
    <row r="258" spans="1:1" ht="12.75" customHeight="1" x14ac:dyDescent="0.25">
      <c r="A258" s="1"/>
    </row>
    <row r="259" spans="1:1" ht="12.75" customHeight="1" x14ac:dyDescent="0.25">
      <c r="A259" s="1"/>
    </row>
    <row r="260" spans="1:1" ht="12.75" customHeight="1" x14ac:dyDescent="0.25">
      <c r="A260" s="1"/>
    </row>
    <row r="261" spans="1:1" ht="12.75" customHeight="1" x14ac:dyDescent="0.25">
      <c r="A261" s="1"/>
    </row>
    <row r="262" spans="1:1" ht="12.75" customHeight="1" x14ac:dyDescent="0.25">
      <c r="A262" s="1"/>
    </row>
    <row r="263" spans="1:1" ht="12.75" customHeight="1" x14ac:dyDescent="0.25">
      <c r="A263" s="1"/>
    </row>
    <row r="264" spans="1:1" ht="12.75" customHeight="1" x14ac:dyDescent="0.25">
      <c r="A264" s="1"/>
    </row>
    <row r="265" spans="1:1" ht="12.75" customHeight="1" x14ac:dyDescent="0.25">
      <c r="A265" s="1"/>
    </row>
    <row r="266" spans="1:1" ht="12.75" customHeight="1" x14ac:dyDescent="0.25">
      <c r="A266" s="1"/>
    </row>
    <row r="267" spans="1:1" ht="12.75" customHeight="1" x14ac:dyDescent="0.25">
      <c r="A267" s="1"/>
    </row>
    <row r="268" spans="1:1" ht="12.75" customHeight="1" x14ac:dyDescent="0.25">
      <c r="A268" s="1"/>
    </row>
    <row r="269" spans="1:1" ht="12.75" customHeight="1" x14ac:dyDescent="0.25">
      <c r="A269" s="1"/>
    </row>
    <row r="270" spans="1:1" ht="12.75" customHeight="1" x14ac:dyDescent="0.25">
      <c r="A270" s="1"/>
    </row>
    <row r="271" spans="1:1" ht="12.75" customHeight="1" x14ac:dyDescent="0.25">
      <c r="A271" s="1"/>
    </row>
    <row r="272" spans="1:1" ht="12.75" customHeight="1" x14ac:dyDescent="0.25">
      <c r="A272" s="1"/>
    </row>
    <row r="273" spans="1:1" ht="12.75" customHeight="1" x14ac:dyDescent="0.25">
      <c r="A273" s="1"/>
    </row>
    <row r="274" spans="1:1" ht="12.75" customHeight="1" x14ac:dyDescent="0.25">
      <c r="A274" s="1"/>
    </row>
    <row r="275" spans="1:1" ht="12.75" customHeight="1" x14ac:dyDescent="0.25">
      <c r="A275" s="1"/>
    </row>
    <row r="276" spans="1:1" ht="12.75" customHeight="1" x14ac:dyDescent="0.25">
      <c r="A276" s="1"/>
    </row>
    <row r="277" spans="1:1" ht="12.75" customHeight="1" x14ac:dyDescent="0.25">
      <c r="A277" s="1"/>
    </row>
    <row r="278" spans="1:1" ht="12.75" customHeight="1" x14ac:dyDescent="0.25">
      <c r="A278" s="1"/>
    </row>
    <row r="279" spans="1:1" ht="12.75" customHeight="1" x14ac:dyDescent="0.25">
      <c r="A279" s="1"/>
    </row>
    <row r="280" spans="1:1" ht="12.75" customHeight="1" x14ac:dyDescent="0.25">
      <c r="A280" s="1"/>
    </row>
    <row r="281" spans="1:1" ht="12.75" customHeight="1" x14ac:dyDescent="0.25">
      <c r="A281" s="1"/>
    </row>
    <row r="282" spans="1:1" ht="12.75" customHeight="1" x14ac:dyDescent="0.25">
      <c r="A282" s="1"/>
    </row>
    <row r="283" spans="1:1" ht="12.75" customHeight="1" x14ac:dyDescent="0.25">
      <c r="A283" s="1"/>
    </row>
    <row r="284" spans="1:1" ht="12.75" customHeight="1" x14ac:dyDescent="0.25">
      <c r="A284" s="1"/>
    </row>
    <row r="285" spans="1:1" ht="12.75" customHeight="1" x14ac:dyDescent="0.25">
      <c r="A285" s="1"/>
    </row>
    <row r="286" spans="1:1" ht="12.75" customHeight="1" x14ac:dyDescent="0.25">
      <c r="A286" s="1"/>
    </row>
    <row r="287" spans="1:1" ht="12.75" customHeight="1" x14ac:dyDescent="0.25">
      <c r="A287" s="1"/>
    </row>
    <row r="288" spans="1:1" ht="12.75" customHeight="1" x14ac:dyDescent="0.25">
      <c r="A288" s="1"/>
    </row>
    <row r="289" spans="1:1" ht="12.75" customHeight="1" x14ac:dyDescent="0.25">
      <c r="A289" s="1"/>
    </row>
    <row r="290" spans="1:1" ht="12.75" customHeight="1" x14ac:dyDescent="0.25">
      <c r="A290" s="1"/>
    </row>
    <row r="291" spans="1:1" ht="12.75" customHeight="1" x14ac:dyDescent="0.25">
      <c r="A291" s="1"/>
    </row>
    <row r="292" spans="1:1" ht="12.75" customHeight="1" x14ac:dyDescent="0.25">
      <c r="A292" s="1"/>
    </row>
    <row r="293" spans="1:1" ht="12.75" customHeight="1" x14ac:dyDescent="0.25">
      <c r="A293" s="1"/>
    </row>
    <row r="294" spans="1:1" ht="12.75" customHeight="1" x14ac:dyDescent="0.25">
      <c r="A294" s="1"/>
    </row>
    <row r="295" spans="1:1" ht="12.75" customHeight="1" x14ac:dyDescent="0.25">
      <c r="A295" s="1"/>
    </row>
    <row r="296" spans="1:1" ht="12.75" customHeight="1" x14ac:dyDescent="0.25">
      <c r="A296" s="1"/>
    </row>
    <row r="297" spans="1:1" ht="12.75" customHeight="1" x14ac:dyDescent="0.25">
      <c r="A297" s="1"/>
    </row>
    <row r="298" spans="1:1" ht="12.75" customHeight="1" x14ac:dyDescent="0.25">
      <c r="A298" s="1"/>
    </row>
    <row r="299" spans="1:1" ht="12.75" customHeight="1" x14ac:dyDescent="0.25">
      <c r="A299" s="1"/>
    </row>
    <row r="300" spans="1:1" ht="12.75" customHeight="1" x14ac:dyDescent="0.25">
      <c r="A300" s="1"/>
    </row>
    <row r="301" spans="1:1" ht="12.75" customHeight="1" x14ac:dyDescent="0.25">
      <c r="A301" s="1"/>
    </row>
    <row r="302" spans="1:1" ht="12.75" customHeight="1" x14ac:dyDescent="0.25">
      <c r="A302" s="1"/>
    </row>
    <row r="303" spans="1:1" ht="12.75" customHeight="1" x14ac:dyDescent="0.25">
      <c r="A303" s="1"/>
    </row>
    <row r="304" spans="1:1" ht="12.75" customHeight="1" x14ac:dyDescent="0.25">
      <c r="A304" s="1"/>
    </row>
    <row r="305" spans="1:1" ht="12.75" customHeight="1" x14ac:dyDescent="0.25">
      <c r="A305" s="1"/>
    </row>
    <row r="306" spans="1:1" ht="12.75" customHeight="1" x14ac:dyDescent="0.25">
      <c r="A306" s="1"/>
    </row>
    <row r="307" spans="1:1" ht="12.75" customHeight="1" x14ac:dyDescent="0.25">
      <c r="A307" s="1"/>
    </row>
    <row r="308" spans="1:1" ht="12.75" customHeight="1" x14ac:dyDescent="0.25">
      <c r="A308" s="1"/>
    </row>
    <row r="309" spans="1:1" ht="12.75" customHeight="1" x14ac:dyDescent="0.25">
      <c r="A309" s="1"/>
    </row>
    <row r="310" spans="1:1" ht="12.75" customHeight="1" x14ac:dyDescent="0.25">
      <c r="A310" s="1"/>
    </row>
    <row r="311" spans="1:1" ht="12.75" customHeight="1" x14ac:dyDescent="0.25">
      <c r="A311" s="1"/>
    </row>
    <row r="312" spans="1:1" ht="12.75" customHeight="1" x14ac:dyDescent="0.25">
      <c r="A312" s="1"/>
    </row>
    <row r="313" spans="1:1" ht="12.75" customHeight="1" x14ac:dyDescent="0.25">
      <c r="A313" s="1"/>
    </row>
    <row r="314" spans="1:1" ht="12.75" customHeight="1" x14ac:dyDescent="0.25">
      <c r="A314" s="1"/>
    </row>
    <row r="315" spans="1:1" ht="12.75" customHeight="1" x14ac:dyDescent="0.25">
      <c r="A315" s="1"/>
    </row>
    <row r="316" spans="1:1" ht="12.75" customHeight="1" x14ac:dyDescent="0.25">
      <c r="A316" s="1"/>
    </row>
    <row r="317" spans="1:1" ht="12.75" customHeight="1" x14ac:dyDescent="0.25">
      <c r="A317" s="1"/>
    </row>
    <row r="318" spans="1:1" ht="12.75" customHeight="1" x14ac:dyDescent="0.25">
      <c r="A318" s="1"/>
    </row>
    <row r="319" spans="1:1" ht="12.75" customHeight="1" x14ac:dyDescent="0.25">
      <c r="A319" s="1"/>
    </row>
    <row r="320" spans="1:1" ht="12.75" customHeight="1" x14ac:dyDescent="0.25">
      <c r="A320" s="1"/>
    </row>
    <row r="321" spans="1:1" ht="12.75" customHeight="1" x14ac:dyDescent="0.25">
      <c r="A321" s="1"/>
    </row>
    <row r="322" spans="1:1" ht="12.75" customHeight="1" x14ac:dyDescent="0.25">
      <c r="A322" s="1"/>
    </row>
    <row r="323" spans="1:1" ht="12.75" customHeight="1" x14ac:dyDescent="0.25">
      <c r="A323" s="1"/>
    </row>
    <row r="324" spans="1:1" ht="12.75" customHeight="1" x14ac:dyDescent="0.25">
      <c r="A324" s="1"/>
    </row>
    <row r="325" spans="1:1" ht="12.75" customHeight="1" x14ac:dyDescent="0.25">
      <c r="A325" s="1"/>
    </row>
    <row r="326" spans="1:1" ht="12.75" customHeight="1" x14ac:dyDescent="0.25">
      <c r="A326" s="1"/>
    </row>
    <row r="327" spans="1:1" ht="12.75" customHeight="1" x14ac:dyDescent="0.25">
      <c r="A327" s="1"/>
    </row>
    <row r="328" spans="1:1" ht="12.75" customHeight="1" x14ac:dyDescent="0.25">
      <c r="A328" s="1"/>
    </row>
    <row r="329" spans="1:1" ht="12.75" customHeight="1" x14ac:dyDescent="0.25">
      <c r="A329" s="1"/>
    </row>
    <row r="330" spans="1:1" ht="12.75" customHeight="1" x14ac:dyDescent="0.25">
      <c r="A330" s="1"/>
    </row>
    <row r="331" spans="1:1" ht="12.75" customHeight="1" x14ac:dyDescent="0.25">
      <c r="A331" s="1"/>
    </row>
    <row r="332" spans="1:1" ht="12.75" customHeight="1" x14ac:dyDescent="0.25">
      <c r="A332" s="1"/>
    </row>
    <row r="333" spans="1:1" ht="12.75" customHeight="1" x14ac:dyDescent="0.25">
      <c r="A333" s="1"/>
    </row>
    <row r="334" spans="1:1" ht="12.75" customHeight="1" x14ac:dyDescent="0.25">
      <c r="A334" s="1"/>
    </row>
    <row r="335" spans="1:1" ht="12.75" customHeight="1" x14ac:dyDescent="0.25">
      <c r="A335" s="1"/>
    </row>
    <row r="336" spans="1:1" ht="12.75" customHeight="1" x14ac:dyDescent="0.25">
      <c r="A336" s="1"/>
    </row>
    <row r="337" spans="1:1" ht="12.75" customHeight="1" x14ac:dyDescent="0.25">
      <c r="A337" s="1"/>
    </row>
    <row r="338" spans="1:1" ht="12.75" customHeight="1" x14ac:dyDescent="0.25">
      <c r="A338" s="1"/>
    </row>
    <row r="339" spans="1:1" ht="12.75" customHeight="1" x14ac:dyDescent="0.25">
      <c r="A339" s="1"/>
    </row>
    <row r="340" spans="1:1" ht="12.75" customHeight="1" x14ac:dyDescent="0.25">
      <c r="A340" s="1"/>
    </row>
    <row r="341" spans="1:1" ht="12.75" customHeight="1" x14ac:dyDescent="0.25">
      <c r="A341" s="1"/>
    </row>
    <row r="342" spans="1:1" ht="12.75" customHeight="1" x14ac:dyDescent="0.25">
      <c r="A342" s="1"/>
    </row>
    <row r="343" spans="1:1" ht="12.75" customHeight="1" x14ac:dyDescent="0.25">
      <c r="A343" s="1"/>
    </row>
    <row r="344" spans="1:1" ht="12.75" customHeight="1" x14ac:dyDescent="0.25">
      <c r="A344" s="1"/>
    </row>
    <row r="345" spans="1:1" ht="12.75" customHeight="1" x14ac:dyDescent="0.25">
      <c r="A345" s="1"/>
    </row>
    <row r="346" spans="1:1" ht="12.75" customHeight="1" x14ac:dyDescent="0.25">
      <c r="A346" s="1"/>
    </row>
    <row r="347" spans="1:1" ht="12.75" customHeight="1" x14ac:dyDescent="0.25">
      <c r="A347" s="1"/>
    </row>
    <row r="348" spans="1:1" ht="12.75" customHeight="1" x14ac:dyDescent="0.25">
      <c r="A348" s="1"/>
    </row>
    <row r="349" spans="1:1" ht="12.75" customHeight="1" x14ac:dyDescent="0.25">
      <c r="A349" s="1"/>
    </row>
    <row r="350" spans="1:1" ht="12.75" customHeight="1" x14ac:dyDescent="0.25">
      <c r="A350" s="1"/>
    </row>
    <row r="351" spans="1:1" ht="12.75" customHeight="1" x14ac:dyDescent="0.25">
      <c r="A351" s="1"/>
    </row>
    <row r="352" spans="1:1" ht="12.75" customHeight="1" x14ac:dyDescent="0.25">
      <c r="A352" s="1"/>
    </row>
    <row r="353" spans="1:1" ht="12.75" customHeight="1" x14ac:dyDescent="0.25">
      <c r="A353" s="1"/>
    </row>
    <row r="354" spans="1:1" ht="12.75" customHeight="1" x14ac:dyDescent="0.25">
      <c r="A354" s="1"/>
    </row>
    <row r="355" spans="1:1" ht="12.75" customHeight="1" x14ac:dyDescent="0.25">
      <c r="A355" s="1"/>
    </row>
    <row r="356" spans="1:1" ht="12.75" customHeight="1" x14ac:dyDescent="0.25">
      <c r="A356" s="1"/>
    </row>
    <row r="357" spans="1:1" ht="12.75" customHeight="1" x14ac:dyDescent="0.25">
      <c r="A357" s="1"/>
    </row>
    <row r="358" spans="1:1" ht="12.75" customHeight="1" x14ac:dyDescent="0.25">
      <c r="A358" s="1"/>
    </row>
    <row r="359" spans="1:1" ht="12.75" customHeight="1" x14ac:dyDescent="0.25">
      <c r="A359" s="1"/>
    </row>
    <row r="360" spans="1:1" ht="12.75" customHeight="1" x14ac:dyDescent="0.25">
      <c r="A360" s="1"/>
    </row>
    <row r="361" spans="1:1" ht="12.75" customHeight="1" x14ac:dyDescent="0.25">
      <c r="A361" s="1"/>
    </row>
    <row r="362" spans="1:1" ht="12.75" customHeight="1" x14ac:dyDescent="0.25">
      <c r="A362" s="1"/>
    </row>
    <row r="363" spans="1:1" ht="12.75" customHeight="1" x14ac:dyDescent="0.25">
      <c r="A363" s="1"/>
    </row>
    <row r="364" spans="1:1" ht="12.75" customHeight="1" x14ac:dyDescent="0.25">
      <c r="A364" s="1"/>
    </row>
    <row r="365" spans="1:1" ht="12.75" customHeight="1" x14ac:dyDescent="0.25">
      <c r="A365" s="1"/>
    </row>
    <row r="366" spans="1:1" ht="12.75" customHeight="1" x14ac:dyDescent="0.25">
      <c r="A366" s="1"/>
    </row>
    <row r="367" spans="1:1" ht="12.75" customHeight="1" x14ac:dyDescent="0.25">
      <c r="A367" s="1"/>
    </row>
    <row r="368" spans="1:1" ht="12.75" customHeight="1" x14ac:dyDescent="0.25">
      <c r="A368" s="1"/>
    </row>
    <row r="369" spans="1:1" ht="12.75" customHeight="1" x14ac:dyDescent="0.25">
      <c r="A369" s="1"/>
    </row>
    <row r="370" spans="1:1" ht="12.75" customHeight="1" x14ac:dyDescent="0.25">
      <c r="A370" s="1"/>
    </row>
    <row r="371" spans="1:1" ht="12.75" customHeight="1" x14ac:dyDescent="0.25">
      <c r="A371" s="1"/>
    </row>
    <row r="372" spans="1:1" ht="12.75" customHeight="1" x14ac:dyDescent="0.25">
      <c r="A372" s="1"/>
    </row>
    <row r="373" spans="1:1" ht="12.75" customHeight="1" x14ac:dyDescent="0.25">
      <c r="A373" s="1"/>
    </row>
    <row r="374" spans="1:1" ht="12.75" customHeight="1" x14ac:dyDescent="0.25">
      <c r="A374" s="1"/>
    </row>
    <row r="375" spans="1:1" ht="12.75" customHeight="1" x14ac:dyDescent="0.25">
      <c r="A375" s="1"/>
    </row>
    <row r="376" spans="1:1" ht="12.75" customHeight="1" x14ac:dyDescent="0.25">
      <c r="A376" s="1"/>
    </row>
    <row r="377" spans="1:1" ht="12.75" customHeight="1" x14ac:dyDescent="0.25">
      <c r="A377" s="1"/>
    </row>
    <row r="378" spans="1:1" ht="12.75" customHeight="1" x14ac:dyDescent="0.25">
      <c r="A378" s="1"/>
    </row>
    <row r="379" spans="1:1" ht="12.75" customHeight="1" x14ac:dyDescent="0.25">
      <c r="A379" s="1"/>
    </row>
    <row r="380" spans="1:1" ht="12.75" customHeight="1" x14ac:dyDescent="0.25">
      <c r="A380" s="1"/>
    </row>
    <row r="381" spans="1:1" ht="12.75" customHeight="1" x14ac:dyDescent="0.25">
      <c r="A381" s="1"/>
    </row>
    <row r="382" spans="1:1" ht="12.75" customHeight="1" x14ac:dyDescent="0.25">
      <c r="A382" s="1"/>
    </row>
    <row r="383" spans="1:1" ht="12.75" customHeight="1" x14ac:dyDescent="0.25">
      <c r="A383" s="1"/>
    </row>
    <row r="384" spans="1:1" ht="12.75" customHeight="1" x14ac:dyDescent="0.25">
      <c r="A384" s="1"/>
    </row>
    <row r="385" spans="1:1" ht="12.75" customHeight="1" x14ac:dyDescent="0.25">
      <c r="A385" s="1"/>
    </row>
    <row r="386" spans="1:1" ht="12.75" customHeight="1" x14ac:dyDescent="0.25">
      <c r="A386" s="1"/>
    </row>
    <row r="387" spans="1:1" ht="12.75" customHeight="1" x14ac:dyDescent="0.25">
      <c r="A387" s="1"/>
    </row>
    <row r="388" spans="1:1" ht="12.75" customHeight="1" x14ac:dyDescent="0.25">
      <c r="A388" s="1"/>
    </row>
    <row r="389" spans="1:1" ht="12.75" customHeight="1" x14ac:dyDescent="0.25">
      <c r="A389" s="1"/>
    </row>
    <row r="390" spans="1:1" ht="12.75" customHeight="1" x14ac:dyDescent="0.25">
      <c r="A390" s="1"/>
    </row>
    <row r="391" spans="1:1" ht="12.75" customHeight="1" x14ac:dyDescent="0.25">
      <c r="A391" s="1"/>
    </row>
    <row r="392" spans="1:1" ht="12.75" customHeight="1" x14ac:dyDescent="0.25">
      <c r="A392" s="1"/>
    </row>
    <row r="393" spans="1:1" ht="12.75" customHeight="1" x14ac:dyDescent="0.25">
      <c r="A393" s="1"/>
    </row>
    <row r="394" spans="1:1" ht="12.75" customHeight="1" x14ac:dyDescent="0.25">
      <c r="A394" s="1"/>
    </row>
    <row r="395" spans="1:1" ht="12.75" customHeight="1" x14ac:dyDescent="0.25">
      <c r="A395" s="1"/>
    </row>
    <row r="396" spans="1:1" ht="12.75" customHeight="1" x14ac:dyDescent="0.25">
      <c r="A396" s="1"/>
    </row>
    <row r="397" spans="1:1" ht="12.75" customHeight="1" x14ac:dyDescent="0.25">
      <c r="A397" s="1"/>
    </row>
    <row r="398" spans="1:1" ht="12.75" customHeight="1" x14ac:dyDescent="0.25">
      <c r="A398" s="1"/>
    </row>
    <row r="399" spans="1:1" ht="12.75" customHeight="1" x14ac:dyDescent="0.25">
      <c r="A399" s="1"/>
    </row>
    <row r="400" spans="1:1" ht="12.75" customHeight="1" x14ac:dyDescent="0.25">
      <c r="A400" s="1"/>
    </row>
    <row r="401" spans="1:1" ht="12.75" customHeight="1" x14ac:dyDescent="0.25">
      <c r="A401" s="1"/>
    </row>
    <row r="402" spans="1:1" ht="12.75" customHeight="1" x14ac:dyDescent="0.25">
      <c r="A402" s="1"/>
    </row>
    <row r="403" spans="1:1" ht="12.75" customHeight="1" x14ac:dyDescent="0.25">
      <c r="A403" s="1"/>
    </row>
    <row r="404" spans="1:1" ht="12.75" customHeight="1" x14ac:dyDescent="0.25">
      <c r="A404" s="1"/>
    </row>
    <row r="405" spans="1:1" ht="12.75" customHeight="1" x14ac:dyDescent="0.25">
      <c r="A405" s="1"/>
    </row>
    <row r="406" spans="1:1" ht="12.75" customHeight="1" x14ac:dyDescent="0.25">
      <c r="A406" s="1"/>
    </row>
    <row r="407" spans="1:1" ht="12.75" customHeight="1" x14ac:dyDescent="0.25">
      <c r="A407" s="1"/>
    </row>
    <row r="408" spans="1:1" ht="12.75" customHeight="1" x14ac:dyDescent="0.25">
      <c r="A408" s="1"/>
    </row>
    <row r="409" spans="1:1" ht="12.75" customHeight="1" x14ac:dyDescent="0.25">
      <c r="A409" s="1"/>
    </row>
    <row r="410" spans="1:1" ht="12.75" customHeight="1" x14ac:dyDescent="0.25">
      <c r="A410" s="1"/>
    </row>
    <row r="411" spans="1:1" ht="12.75" customHeight="1" x14ac:dyDescent="0.25">
      <c r="A411" s="1"/>
    </row>
    <row r="412" spans="1:1" ht="12.75" customHeight="1" x14ac:dyDescent="0.25">
      <c r="A412" s="1"/>
    </row>
    <row r="413" spans="1:1" ht="12.75" customHeight="1" x14ac:dyDescent="0.25">
      <c r="A413" s="1"/>
    </row>
    <row r="414" spans="1:1" ht="12.75" customHeight="1" x14ac:dyDescent="0.25">
      <c r="A414" s="1"/>
    </row>
    <row r="415" spans="1:1" ht="12.75" customHeight="1" x14ac:dyDescent="0.25">
      <c r="A415" s="1"/>
    </row>
    <row r="416" spans="1:1" ht="12.75" customHeight="1" x14ac:dyDescent="0.25">
      <c r="A416" s="1"/>
    </row>
    <row r="417" spans="1:1" ht="12.75" customHeight="1" x14ac:dyDescent="0.25">
      <c r="A417" s="1"/>
    </row>
    <row r="418" spans="1:1" ht="12.75" customHeight="1" x14ac:dyDescent="0.25">
      <c r="A418" s="1"/>
    </row>
    <row r="419" spans="1:1" ht="12.75" customHeight="1" x14ac:dyDescent="0.25">
      <c r="A419" s="1"/>
    </row>
    <row r="420" spans="1:1" ht="12.75" customHeight="1" x14ac:dyDescent="0.25">
      <c r="A420" s="1"/>
    </row>
    <row r="421" spans="1:1" ht="12.75" customHeight="1" x14ac:dyDescent="0.25">
      <c r="A421" s="1"/>
    </row>
    <row r="422" spans="1:1" ht="12.75" customHeight="1" x14ac:dyDescent="0.25">
      <c r="A422" s="1"/>
    </row>
    <row r="423" spans="1:1" ht="12.75" customHeight="1" x14ac:dyDescent="0.25">
      <c r="A423" s="1"/>
    </row>
    <row r="424" spans="1:1" ht="12.75" customHeight="1" x14ac:dyDescent="0.25">
      <c r="A424" s="1"/>
    </row>
    <row r="425" spans="1:1" ht="12.75" customHeight="1" x14ac:dyDescent="0.25">
      <c r="A425" s="1"/>
    </row>
    <row r="426" spans="1:1" ht="12.75" customHeight="1" x14ac:dyDescent="0.25">
      <c r="A426" s="1"/>
    </row>
    <row r="427" spans="1:1" ht="12.75" customHeight="1" x14ac:dyDescent="0.25">
      <c r="A427" s="1"/>
    </row>
    <row r="428" spans="1:1" ht="12.75" customHeight="1" x14ac:dyDescent="0.25">
      <c r="A428" s="1"/>
    </row>
    <row r="429" spans="1:1" ht="12.75" customHeight="1" x14ac:dyDescent="0.25">
      <c r="A429" s="1"/>
    </row>
    <row r="430" spans="1:1" ht="12.75" customHeight="1" x14ac:dyDescent="0.25">
      <c r="A430" s="1"/>
    </row>
    <row r="431" spans="1:1" ht="12.75" customHeight="1" x14ac:dyDescent="0.25">
      <c r="A431" s="1"/>
    </row>
    <row r="432" spans="1:1" ht="12.75" customHeight="1" x14ac:dyDescent="0.25">
      <c r="A432" s="1"/>
    </row>
    <row r="433" spans="1:1" ht="12.75" customHeight="1" x14ac:dyDescent="0.25">
      <c r="A433" s="1"/>
    </row>
    <row r="434" spans="1:1" ht="12.75" customHeight="1" x14ac:dyDescent="0.25">
      <c r="A434" s="1"/>
    </row>
    <row r="435" spans="1:1" ht="12.75" customHeight="1" x14ac:dyDescent="0.25">
      <c r="A435" s="1"/>
    </row>
    <row r="436" spans="1:1" ht="12.75" customHeight="1" x14ac:dyDescent="0.25">
      <c r="A436" s="1"/>
    </row>
    <row r="437" spans="1:1" ht="12.75" customHeight="1" x14ac:dyDescent="0.25">
      <c r="A437" s="1"/>
    </row>
    <row r="438" spans="1:1" ht="12.75" customHeight="1" x14ac:dyDescent="0.25">
      <c r="A438" s="1"/>
    </row>
    <row r="439" spans="1:1" ht="12.75" customHeight="1" x14ac:dyDescent="0.25">
      <c r="A439" s="1"/>
    </row>
    <row r="440" spans="1:1" ht="12.75" customHeight="1" x14ac:dyDescent="0.25">
      <c r="A440" s="1"/>
    </row>
    <row r="441" spans="1:1" ht="12.75" customHeight="1" x14ac:dyDescent="0.25">
      <c r="A441" s="1"/>
    </row>
    <row r="442" spans="1:1" ht="12.75" customHeight="1" x14ac:dyDescent="0.25">
      <c r="A442" s="1"/>
    </row>
    <row r="443" spans="1:1" ht="12.75" customHeight="1" x14ac:dyDescent="0.25">
      <c r="A443" s="1"/>
    </row>
    <row r="444" spans="1:1" ht="12.75" customHeight="1" x14ac:dyDescent="0.25">
      <c r="A444" s="1"/>
    </row>
    <row r="445" spans="1:1" ht="12.75" customHeight="1" x14ac:dyDescent="0.25">
      <c r="A445" s="1"/>
    </row>
    <row r="446" spans="1:1" ht="12.75" customHeight="1" x14ac:dyDescent="0.25">
      <c r="A446" s="1"/>
    </row>
    <row r="447" spans="1:1" ht="12.75" customHeight="1" x14ac:dyDescent="0.25">
      <c r="A447" s="1"/>
    </row>
    <row r="448" spans="1:1" ht="12.75" customHeight="1" x14ac:dyDescent="0.25">
      <c r="A448" s="1"/>
    </row>
    <row r="449" spans="1:1" ht="12.75" customHeight="1" x14ac:dyDescent="0.25">
      <c r="A449" s="1"/>
    </row>
    <row r="450" spans="1:1" ht="12.75" customHeight="1" x14ac:dyDescent="0.25">
      <c r="A450" s="1"/>
    </row>
    <row r="451" spans="1:1" ht="12.75" customHeight="1" x14ac:dyDescent="0.25">
      <c r="A451" s="1"/>
    </row>
    <row r="452" spans="1:1" ht="12.75" customHeight="1" x14ac:dyDescent="0.25">
      <c r="A452" s="1"/>
    </row>
    <row r="453" spans="1:1" ht="12.75" customHeight="1" x14ac:dyDescent="0.25">
      <c r="A453" s="1"/>
    </row>
    <row r="454" spans="1:1" ht="12.75" customHeight="1" x14ac:dyDescent="0.25">
      <c r="A454" s="1"/>
    </row>
    <row r="455" spans="1:1" ht="12.75" customHeight="1" x14ac:dyDescent="0.25">
      <c r="A455" s="1"/>
    </row>
    <row r="456" spans="1:1" ht="12.75" customHeight="1" x14ac:dyDescent="0.25">
      <c r="A456" s="1"/>
    </row>
    <row r="457" spans="1:1" ht="12.75" customHeight="1" x14ac:dyDescent="0.25">
      <c r="A457" s="1"/>
    </row>
    <row r="458" spans="1:1" ht="12.75" customHeight="1" x14ac:dyDescent="0.25">
      <c r="A458" s="1"/>
    </row>
    <row r="459" spans="1:1" ht="12.75" customHeight="1" x14ac:dyDescent="0.25">
      <c r="A459" s="1"/>
    </row>
    <row r="460" spans="1:1" ht="12.75" customHeight="1" x14ac:dyDescent="0.25">
      <c r="A460" s="1"/>
    </row>
    <row r="461" spans="1:1" ht="12.75" customHeight="1" x14ac:dyDescent="0.25">
      <c r="A461" s="1"/>
    </row>
    <row r="462" spans="1:1" ht="12.75" customHeight="1" x14ac:dyDescent="0.25">
      <c r="A462" s="1"/>
    </row>
    <row r="463" spans="1:1" ht="12.75" customHeight="1" x14ac:dyDescent="0.25">
      <c r="A463" s="1"/>
    </row>
    <row r="464" spans="1:1" ht="12.75" customHeight="1" x14ac:dyDescent="0.25">
      <c r="A464" s="1"/>
    </row>
    <row r="465" spans="1:1" ht="12.75" customHeight="1" x14ac:dyDescent="0.25">
      <c r="A465" s="1"/>
    </row>
    <row r="466" spans="1:1" ht="12.75" customHeight="1" x14ac:dyDescent="0.25">
      <c r="A466" s="1"/>
    </row>
    <row r="467" spans="1:1" ht="12.75" customHeight="1" x14ac:dyDescent="0.25">
      <c r="A467" s="1"/>
    </row>
    <row r="468" spans="1:1" ht="12.75" customHeight="1" x14ac:dyDescent="0.25">
      <c r="A468" s="1"/>
    </row>
    <row r="469" spans="1:1" ht="12.75" customHeight="1" x14ac:dyDescent="0.25">
      <c r="A469" s="1"/>
    </row>
    <row r="470" spans="1:1" ht="12.75" customHeight="1" x14ac:dyDescent="0.25">
      <c r="A470" s="1"/>
    </row>
    <row r="471" spans="1:1" ht="12.75" customHeight="1" x14ac:dyDescent="0.25">
      <c r="A471" s="1"/>
    </row>
    <row r="472" spans="1:1" ht="12.75" customHeight="1" x14ac:dyDescent="0.25">
      <c r="A472" s="1"/>
    </row>
    <row r="473" spans="1:1" ht="12.75" customHeight="1" x14ac:dyDescent="0.25">
      <c r="A473" s="1"/>
    </row>
    <row r="474" spans="1:1" ht="12.75" customHeight="1" x14ac:dyDescent="0.25">
      <c r="A474" s="1"/>
    </row>
    <row r="475" spans="1:1" ht="12.75" customHeight="1" x14ac:dyDescent="0.25">
      <c r="A475" s="1"/>
    </row>
    <row r="476" spans="1:1" ht="12.75" customHeight="1" x14ac:dyDescent="0.25">
      <c r="A476" s="1"/>
    </row>
    <row r="477" spans="1:1" ht="12.75" customHeight="1" x14ac:dyDescent="0.25">
      <c r="A477" s="1"/>
    </row>
    <row r="478" spans="1:1" ht="12.75" customHeight="1" x14ac:dyDescent="0.25">
      <c r="A478" s="1"/>
    </row>
    <row r="479" spans="1:1" ht="12.75" customHeight="1" x14ac:dyDescent="0.25">
      <c r="A479" s="1"/>
    </row>
    <row r="480" spans="1:1" ht="12.75" customHeight="1" x14ac:dyDescent="0.25">
      <c r="A480" s="1"/>
    </row>
    <row r="481" spans="1:1" ht="12.75" customHeight="1" x14ac:dyDescent="0.25">
      <c r="A481" s="1"/>
    </row>
    <row r="482" spans="1:1" ht="12.75" customHeight="1" x14ac:dyDescent="0.25">
      <c r="A482" s="1"/>
    </row>
    <row r="483" spans="1:1" ht="12.75" customHeight="1" x14ac:dyDescent="0.25">
      <c r="A483" s="1"/>
    </row>
    <row r="484" spans="1:1" ht="12.75" customHeight="1" x14ac:dyDescent="0.25">
      <c r="A484" s="1"/>
    </row>
    <row r="485" spans="1:1" ht="12.75" customHeight="1" x14ac:dyDescent="0.25">
      <c r="A485" s="1"/>
    </row>
    <row r="486" spans="1:1" ht="12.75" customHeight="1" x14ac:dyDescent="0.25">
      <c r="A486" s="1"/>
    </row>
    <row r="487" spans="1:1" ht="12.75" customHeight="1" x14ac:dyDescent="0.25">
      <c r="A487" s="1"/>
    </row>
    <row r="488" spans="1:1" ht="12.75" customHeight="1" x14ac:dyDescent="0.25">
      <c r="A488" s="1"/>
    </row>
    <row r="489" spans="1:1" ht="12.75" customHeight="1" x14ac:dyDescent="0.25">
      <c r="A489" s="1"/>
    </row>
    <row r="490" spans="1:1" ht="12.75" customHeight="1" x14ac:dyDescent="0.25">
      <c r="A490" s="1"/>
    </row>
    <row r="491" spans="1:1" ht="12.75" customHeight="1" x14ac:dyDescent="0.25">
      <c r="A491" s="1"/>
    </row>
    <row r="492" spans="1:1" ht="12.75" customHeight="1" x14ac:dyDescent="0.25">
      <c r="A492" s="1"/>
    </row>
    <row r="493" spans="1:1" ht="12.75" customHeight="1" x14ac:dyDescent="0.25">
      <c r="A493" s="1"/>
    </row>
    <row r="494" spans="1:1" ht="12.75" customHeight="1" x14ac:dyDescent="0.25">
      <c r="A494" s="1"/>
    </row>
    <row r="495" spans="1:1" ht="12.75" customHeight="1" x14ac:dyDescent="0.25">
      <c r="A495" s="1"/>
    </row>
    <row r="496" spans="1:1" ht="12.75" customHeight="1" x14ac:dyDescent="0.25">
      <c r="A496" s="1"/>
    </row>
    <row r="497" spans="1:1" ht="12.75" customHeight="1" x14ac:dyDescent="0.25">
      <c r="A497" s="1"/>
    </row>
    <row r="498" spans="1:1" ht="12.75" customHeight="1" x14ac:dyDescent="0.25">
      <c r="A498" s="1"/>
    </row>
    <row r="499" spans="1:1" ht="12.75" customHeight="1" x14ac:dyDescent="0.25">
      <c r="A499" s="1"/>
    </row>
    <row r="500" spans="1:1" ht="12.75" customHeight="1" x14ac:dyDescent="0.25">
      <c r="A500" s="1"/>
    </row>
    <row r="501" spans="1:1" ht="12.75" customHeight="1" x14ac:dyDescent="0.25">
      <c r="A501" s="1"/>
    </row>
    <row r="502" spans="1:1" ht="12.75" customHeight="1" x14ac:dyDescent="0.25">
      <c r="A502" s="1"/>
    </row>
    <row r="503" spans="1:1" ht="12.75" customHeight="1" x14ac:dyDescent="0.25">
      <c r="A503" s="1"/>
    </row>
    <row r="504" spans="1:1" ht="12.75" customHeight="1" x14ac:dyDescent="0.25">
      <c r="A504" s="1"/>
    </row>
    <row r="505" spans="1:1" ht="12.75" customHeight="1" x14ac:dyDescent="0.25">
      <c r="A505" s="1"/>
    </row>
    <row r="506" spans="1:1" ht="12.75" customHeight="1" x14ac:dyDescent="0.25">
      <c r="A506" s="1"/>
    </row>
    <row r="507" spans="1:1" ht="12.75" customHeight="1" x14ac:dyDescent="0.25">
      <c r="A507" s="1"/>
    </row>
    <row r="508" spans="1:1" ht="12.75" customHeight="1" x14ac:dyDescent="0.25">
      <c r="A508" s="1"/>
    </row>
    <row r="509" spans="1:1" ht="12.75" customHeight="1" x14ac:dyDescent="0.25">
      <c r="A509" s="1"/>
    </row>
    <row r="510" spans="1:1" ht="12.75" customHeight="1" x14ac:dyDescent="0.25">
      <c r="A510" s="1"/>
    </row>
    <row r="511" spans="1:1" ht="12.75" customHeight="1" x14ac:dyDescent="0.25">
      <c r="A511" s="1"/>
    </row>
    <row r="512" spans="1:1" ht="12.75" customHeight="1" x14ac:dyDescent="0.25">
      <c r="A512" s="1"/>
    </row>
    <row r="513" spans="1:1" ht="12.75" customHeight="1" x14ac:dyDescent="0.25">
      <c r="A513" s="1"/>
    </row>
    <row r="514" spans="1:1" ht="12.75" customHeight="1" x14ac:dyDescent="0.25">
      <c r="A514" s="1"/>
    </row>
    <row r="515" spans="1:1" ht="12.75" customHeight="1" x14ac:dyDescent="0.25">
      <c r="A515" s="1"/>
    </row>
    <row r="516" spans="1:1" ht="12.75" customHeight="1" x14ac:dyDescent="0.25">
      <c r="A516" s="1"/>
    </row>
    <row r="517" spans="1:1" ht="12.75" customHeight="1" x14ac:dyDescent="0.25">
      <c r="A517" s="1"/>
    </row>
    <row r="518" spans="1:1" ht="12.75" customHeight="1" x14ac:dyDescent="0.25">
      <c r="A518" s="1"/>
    </row>
    <row r="519" spans="1:1" ht="12.75" customHeight="1" x14ac:dyDescent="0.25">
      <c r="A519" s="1"/>
    </row>
    <row r="520" spans="1:1" ht="12.75" customHeight="1" x14ac:dyDescent="0.25">
      <c r="A520" s="1"/>
    </row>
    <row r="521" spans="1:1" ht="12.75" customHeight="1" x14ac:dyDescent="0.25">
      <c r="A521" s="1"/>
    </row>
    <row r="522" spans="1:1" ht="12.75" customHeight="1" x14ac:dyDescent="0.25">
      <c r="A522" s="1"/>
    </row>
    <row r="523" spans="1:1" ht="12.75" customHeight="1" x14ac:dyDescent="0.25">
      <c r="A523" s="1"/>
    </row>
    <row r="524" spans="1:1" ht="12.75" customHeight="1" x14ac:dyDescent="0.25">
      <c r="A524" s="1"/>
    </row>
    <row r="525" spans="1:1" ht="12.75" customHeight="1" x14ac:dyDescent="0.25">
      <c r="A525" s="1"/>
    </row>
    <row r="526" spans="1:1" ht="12.75" customHeight="1" x14ac:dyDescent="0.25">
      <c r="A526" s="1"/>
    </row>
    <row r="527" spans="1:1" ht="12.75" customHeight="1" x14ac:dyDescent="0.25">
      <c r="A527" s="1"/>
    </row>
    <row r="528" spans="1:1" ht="12.75" customHeight="1" x14ac:dyDescent="0.25">
      <c r="A528" s="1"/>
    </row>
    <row r="529" spans="1:1" ht="12.75" customHeight="1" x14ac:dyDescent="0.25">
      <c r="A529" s="1"/>
    </row>
    <row r="530" spans="1:1" ht="12.75" customHeight="1" x14ac:dyDescent="0.25">
      <c r="A530" s="1"/>
    </row>
    <row r="531" spans="1:1" ht="12.75" customHeight="1" x14ac:dyDescent="0.25">
      <c r="A531" s="1"/>
    </row>
    <row r="532" spans="1:1" ht="12.75" customHeight="1" x14ac:dyDescent="0.25">
      <c r="A532" s="1"/>
    </row>
    <row r="533" spans="1:1" ht="12.75" customHeight="1" x14ac:dyDescent="0.25">
      <c r="A533" s="1"/>
    </row>
    <row r="534" spans="1:1" ht="12.75" customHeight="1" x14ac:dyDescent="0.25">
      <c r="A534" s="1"/>
    </row>
    <row r="535" spans="1:1" ht="12.75" customHeight="1" x14ac:dyDescent="0.25">
      <c r="A535" s="1"/>
    </row>
    <row r="536" spans="1:1" ht="12.75" customHeight="1" x14ac:dyDescent="0.25">
      <c r="A536" s="1"/>
    </row>
    <row r="537" spans="1:1" ht="12.75" customHeight="1" x14ac:dyDescent="0.25">
      <c r="A537" s="1"/>
    </row>
    <row r="538" spans="1:1" ht="12.75" customHeight="1" x14ac:dyDescent="0.25">
      <c r="A538" s="1"/>
    </row>
    <row r="539" spans="1:1" ht="12.75" customHeight="1" x14ac:dyDescent="0.25">
      <c r="A539" s="1"/>
    </row>
    <row r="540" spans="1:1" ht="12.75" customHeight="1" x14ac:dyDescent="0.25">
      <c r="A540" s="1"/>
    </row>
    <row r="541" spans="1:1" ht="12.75" customHeight="1" x14ac:dyDescent="0.25">
      <c r="A541" s="1"/>
    </row>
    <row r="542" spans="1:1" ht="12.75" customHeight="1" x14ac:dyDescent="0.25">
      <c r="A542" s="1"/>
    </row>
    <row r="543" spans="1:1" ht="12.75" customHeight="1" x14ac:dyDescent="0.25">
      <c r="A543" s="1"/>
    </row>
    <row r="544" spans="1:1" ht="12.75" customHeight="1" x14ac:dyDescent="0.25">
      <c r="A544" s="1"/>
    </row>
    <row r="545" spans="1:1" ht="12.75" customHeight="1" x14ac:dyDescent="0.25">
      <c r="A545" s="1"/>
    </row>
    <row r="546" spans="1:1" ht="12.75" customHeight="1" x14ac:dyDescent="0.25">
      <c r="A546" s="1"/>
    </row>
    <row r="547" spans="1:1" ht="12.75" customHeight="1" x14ac:dyDescent="0.25">
      <c r="A547" s="1"/>
    </row>
    <row r="548" spans="1:1" ht="12.75" customHeight="1" x14ac:dyDescent="0.25">
      <c r="A548" s="1"/>
    </row>
    <row r="549" spans="1:1" ht="12.75" customHeight="1" x14ac:dyDescent="0.25">
      <c r="A549" s="1"/>
    </row>
    <row r="550" spans="1:1" ht="12.75" customHeight="1" x14ac:dyDescent="0.25">
      <c r="A550" s="1"/>
    </row>
    <row r="551" spans="1:1" ht="12.75" customHeight="1" x14ac:dyDescent="0.25">
      <c r="A551" s="1"/>
    </row>
    <row r="552" spans="1:1" ht="12.75" customHeight="1" x14ac:dyDescent="0.25">
      <c r="A552" s="1"/>
    </row>
    <row r="553" spans="1:1" ht="12.75" customHeight="1" x14ac:dyDescent="0.25">
      <c r="A553" s="1"/>
    </row>
    <row r="554" spans="1:1" ht="12.75" customHeight="1" x14ac:dyDescent="0.25">
      <c r="A554" s="1"/>
    </row>
    <row r="555" spans="1:1" ht="12.75" customHeight="1" x14ac:dyDescent="0.25">
      <c r="A555" s="1"/>
    </row>
    <row r="556" spans="1:1" ht="12.75" customHeight="1" x14ac:dyDescent="0.25">
      <c r="A556" s="1"/>
    </row>
    <row r="557" spans="1:1" ht="12.75" customHeight="1" x14ac:dyDescent="0.25">
      <c r="A557" s="1"/>
    </row>
    <row r="558" spans="1:1" ht="12.75" customHeight="1" x14ac:dyDescent="0.25">
      <c r="A558" s="1"/>
    </row>
    <row r="559" spans="1:1" ht="12.75" customHeight="1" x14ac:dyDescent="0.25">
      <c r="A559" s="1"/>
    </row>
    <row r="560" spans="1:1" ht="12.75" customHeight="1" x14ac:dyDescent="0.25">
      <c r="A560" s="1"/>
    </row>
    <row r="561" spans="1:1" ht="12.75" customHeight="1" x14ac:dyDescent="0.25">
      <c r="A561" s="1"/>
    </row>
    <row r="562" spans="1:1" ht="12.75" customHeight="1" x14ac:dyDescent="0.25">
      <c r="A562" s="1"/>
    </row>
    <row r="563" spans="1:1" ht="12.75" customHeight="1" x14ac:dyDescent="0.25">
      <c r="A563" s="1"/>
    </row>
    <row r="564" spans="1:1" ht="12.75" customHeight="1" x14ac:dyDescent="0.25">
      <c r="A564" s="1"/>
    </row>
    <row r="565" spans="1:1" ht="12.75" customHeight="1" x14ac:dyDescent="0.25">
      <c r="A565" s="1"/>
    </row>
    <row r="566" spans="1:1" ht="12.75" customHeight="1" x14ac:dyDescent="0.25">
      <c r="A566" s="1"/>
    </row>
    <row r="567" spans="1:1" ht="12.75" customHeight="1" x14ac:dyDescent="0.25">
      <c r="A567" s="1"/>
    </row>
    <row r="568" spans="1:1" ht="12.75" customHeight="1" x14ac:dyDescent="0.25">
      <c r="A568" s="1"/>
    </row>
    <row r="569" spans="1:1" ht="12.75" customHeight="1" x14ac:dyDescent="0.25">
      <c r="A569" s="1"/>
    </row>
    <row r="570" spans="1:1" ht="12.75" customHeight="1" x14ac:dyDescent="0.25">
      <c r="A570" s="1"/>
    </row>
    <row r="571" spans="1:1" ht="12.75" customHeight="1" x14ac:dyDescent="0.25">
      <c r="A571" s="1"/>
    </row>
    <row r="572" spans="1:1" ht="12.75" customHeight="1" x14ac:dyDescent="0.25">
      <c r="A572" s="1"/>
    </row>
    <row r="573" spans="1:1" ht="12.75" customHeight="1" x14ac:dyDescent="0.25">
      <c r="A573" s="1"/>
    </row>
    <row r="574" spans="1:1" ht="12.75" customHeight="1" x14ac:dyDescent="0.25">
      <c r="A574" s="1"/>
    </row>
    <row r="575" spans="1:1" ht="12.75" customHeight="1" x14ac:dyDescent="0.25">
      <c r="A575" s="1"/>
    </row>
    <row r="576" spans="1:1" ht="12.75" customHeight="1" x14ac:dyDescent="0.25">
      <c r="A576" s="1"/>
    </row>
    <row r="577" spans="1:1" ht="12.75" customHeight="1" x14ac:dyDescent="0.25">
      <c r="A577" s="1"/>
    </row>
    <row r="578" spans="1:1" ht="12.75" customHeight="1" x14ac:dyDescent="0.25">
      <c r="A578" s="1"/>
    </row>
    <row r="579" spans="1:1" ht="12.75" customHeight="1" x14ac:dyDescent="0.25">
      <c r="A579" s="1"/>
    </row>
    <row r="580" spans="1:1" ht="12.75" customHeight="1" x14ac:dyDescent="0.25">
      <c r="A580" s="1"/>
    </row>
    <row r="581" spans="1:1" ht="12.75" customHeight="1" x14ac:dyDescent="0.25">
      <c r="A581" s="1"/>
    </row>
    <row r="582" spans="1:1" ht="12.75" customHeight="1" x14ac:dyDescent="0.25">
      <c r="A582" s="1"/>
    </row>
    <row r="583" spans="1:1" ht="12.75" customHeight="1" x14ac:dyDescent="0.25">
      <c r="A583" s="1"/>
    </row>
    <row r="584" spans="1:1" ht="12.75" customHeight="1" x14ac:dyDescent="0.25">
      <c r="A584" s="1"/>
    </row>
    <row r="585" spans="1:1" ht="12.75" customHeight="1" x14ac:dyDescent="0.25">
      <c r="A585" s="1"/>
    </row>
    <row r="586" spans="1:1" ht="12.75" customHeight="1" x14ac:dyDescent="0.25">
      <c r="A586" s="1"/>
    </row>
    <row r="587" spans="1:1" ht="12.75" customHeight="1" x14ac:dyDescent="0.25">
      <c r="A587" s="1"/>
    </row>
    <row r="588" spans="1:1" ht="12.75" customHeight="1" x14ac:dyDescent="0.25">
      <c r="A588" s="1"/>
    </row>
    <row r="589" spans="1:1" ht="12.75" customHeight="1" x14ac:dyDescent="0.25">
      <c r="A589" s="1"/>
    </row>
    <row r="590" spans="1:1" ht="12.75" customHeight="1" x14ac:dyDescent="0.25">
      <c r="A590" s="1"/>
    </row>
    <row r="591" spans="1:1" ht="12.75" customHeight="1" x14ac:dyDescent="0.25">
      <c r="A591" s="1"/>
    </row>
    <row r="592" spans="1:1" ht="12.75" customHeight="1" x14ac:dyDescent="0.25">
      <c r="A592" s="1"/>
    </row>
    <row r="593" spans="1:1" ht="12.75" customHeight="1" x14ac:dyDescent="0.25">
      <c r="A593" s="1"/>
    </row>
    <row r="594" spans="1:1" ht="12.75" customHeight="1" x14ac:dyDescent="0.25">
      <c r="A594" s="1"/>
    </row>
    <row r="595" spans="1:1" ht="12.75" customHeight="1" x14ac:dyDescent="0.25">
      <c r="A595" s="1"/>
    </row>
    <row r="596" spans="1:1" ht="12.75" customHeight="1" x14ac:dyDescent="0.25">
      <c r="A596" s="1"/>
    </row>
    <row r="597" spans="1:1" ht="12.75" customHeight="1" x14ac:dyDescent="0.25">
      <c r="A597" s="1"/>
    </row>
    <row r="598" spans="1:1" ht="12.75" customHeight="1" x14ac:dyDescent="0.25">
      <c r="A598" s="1"/>
    </row>
    <row r="599" spans="1:1" ht="12.75" customHeight="1" x14ac:dyDescent="0.25">
      <c r="A599" s="1"/>
    </row>
    <row r="600" spans="1:1" ht="12.75" customHeight="1" x14ac:dyDescent="0.25">
      <c r="A600" s="1"/>
    </row>
    <row r="601" spans="1:1" ht="12.75" customHeight="1" x14ac:dyDescent="0.25">
      <c r="A601" s="1"/>
    </row>
    <row r="602" spans="1:1" ht="12.75" customHeight="1" x14ac:dyDescent="0.25">
      <c r="A602" s="1"/>
    </row>
    <row r="603" spans="1:1" ht="12.75" customHeight="1" x14ac:dyDescent="0.25">
      <c r="A603" s="1"/>
    </row>
    <row r="604" spans="1:1" ht="12.75" customHeight="1" x14ac:dyDescent="0.25">
      <c r="A604" s="1"/>
    </row>
    <row r="605" spans="1:1" ht="12.75" customHeight="1" x14ac:dyDescent="0.25">
      <c r="A605" s="1"/>
    </row>
    <row r="606" spans="1:1" ht="12.75" customHeight="1" x14ac:dyDescent="0.25">
      <c r="A606" s="1"/>
    </row>
    <row r="607" spans="1:1" ht="12.75" customHeight="1" x14ac:dyDescent="0.25">
      <c r="A607" s="1"/>
    </row>
    <row r="608" spans="1:1" ht="12.75" customHeight="1" x14ac:dyDescent="0.25">
      <c r="A608" s="1"/>
    </row>
    <row r="609" spans="1:1" ht="12.75" customHeight="1" x14ac:dyDescent="0.25">
      <c r="A609" s="1"/>
    </row>
    <row r="610" spans="1:1" ht="12.75" customHeight="1" x14ac:dyDescent="0.25">
      <c r="A610" s="1"/>
    </row>
    <row r="611" spans="1:1" ht="12.75" customHeight="1" x14ac:dyDescent="0.25">
      <c r="A611" s="1"/>
    </row>
    <row r="612" spans="1:1" ht="12.75" customHeight="1" x14ac:dyDescent="0.25">
      <c r="A612" s="1"/>
    </row>
    <row r="613" spans="1:1" ht="12.75" customHeight="1" x14ac:dyDescent="0.25">
      <c r="A613" s="1"/>
    </row>
    <row r="614" spans="1:1" ht="12.75" customHeight="1" x14ac:dyDescent="0.25">
      <c r="A614" s="1"/>
    </row>
    <row r="615" spans="1:1" ht="12.75" customHeight="1" x14ac:dyDescent="0.25">
      <c r="A615" s="1"/>
    </row>
    <row r="616" spans="1:1" ht="12.75" customHeight="1" x14ac:dyDescent="0.25">
      <c r="A616" s="1"/>
    </row>
    <row r="617" spans="1:1" ht="12.75" customHeight="1" x14ac:dyDescent="0.25">
      <c r="A617" s="1"/>
    </row>
    <row r="618" spans="1:1" ht="12.75" customHeight="1" x14ac:dyDescent="0.25">
      <c r="A618" s="1"/>
    </row>
    <row r="619" spans="1:1" ht="12.75" customHeight="1" x14ac:dyDescent="0.25">
      <c r="A619" s="1"/>
    </row>
    <row r="620" spans="1:1" ht="12.75" customHeight="1" x14ac:dyDescent="0.25">
      <c r="A620" s="1"/>
    </row>
    <row r="621" spans="1:1" ht="12.75" customHeight="1" x14ac:dyDescent="0.25">
      <c r="A621" s="1"/>
    </row>
    <row r="622" spans="1:1" ht="12.75" customHeight="1" x14ac:dyDescent="0.25">
      <c r="A622" s="1"/>
    </row>
    <row r="623" spans="1:1" ht="12.75" customHeight="1" x14ac:dyDescent="0.25">
      <c r="A623" s="1"/>
    </row>
    <row r="624" spans="1:1" ht="12.75" customHeight="1" x14ac:dyDescent="0.25">
      <c r="A624" s="1"/>
    </row>
    <row r="625" spans="1:1" ht="12.75" customHeight="1" x14ac:dyDescent="0.25">
      <c r="A625" s="1"/>
    </row>
    <row r="626" spans="1:1" ht="12.75" customHeight="1" x14ac:dyDescent="0.25">
      <c r="A626" s="1"/>
    </row>
    <row r="627" spans="1:1" ht="12.75" customHeight="1" x14ac:dyDescent="0.25">
      <c r="A627" s="1"/>
    </row>
    <row r="628" spans="1:1" ht="12.75" customHeight="1" x14ac:dyDescent="0.25">
      <c r="A628" s="1"/>
    </row>
    <row r="629" spans="1:1" ht="12.75" customHeight="1" x14ac:dyDescent="0.25">
      <c r="A629" s="1"/>
    </row>
    <row r="630" spans="1:1" ht="12.75" customHeight="1" x14ac:dyDescent="0.25">
      <c r="A630" s="1"/>
    </row>
    <row r="631" spans="1:1" ht="12.75" customHeight="1" x14ac:dyDescent="0.25">
      <c r="A631" s="1"/>
    </row>
    <row r="632" spans="1:1" ht="12.75" customHeight="1" x14ac:dyDescent="0.25">
      <c r="A632" s="1"/>
    </row>
    <row r="633" spans="1:1" ht="12.75" customHeight="1" x14ac:dyDescent="0.25">
      <c r="A633" s="1"/>
    </row>
    <row r="634" spans="1:1" ht="12.75" customHeight="1" x14ac:dyDescent="0.25">
      <c r="A634" s="1"/>
    </row>
    <row r="635" spans="1:1" ht="12.75" customHeight="1" x14ac:dyDescent="0.25">
      <c r="A635" s="1"/>
    </row>
    <row r="636" spans="1:1" ht="12.75" customHeight="1" x14ac:dyDescent="0.25">
      <c r="A636" s="1"/>
    </row>
    <row r="637" spans="1:1" ht="12.75" customHeight="1" x14ac:dyDescent="0.25">
      <c r="A637" s="1"/>
    </row>
    <row r="638" spans="1:1" ht="12.75" customHeight="1" x14ac:dyDescent="0.25">
      <c r="A638" s="1"/>
    </row>
    <row r="639" spans="1:1" ht="12.75" customHeight="1" x14ac:dyDescent="0.25">
      <c r="A639" s="1"/>
    </row>
    <row r="640" spans="1:1" ht="12.75" customHeight="1" x14ac:dyDescent="0.25">
      <c r="A640" s="1"/>
    </row>
    <row r="641" spans="1:1" ht="12.75" customHeight="1" x14ac:dyDescent="0.25">
      <c r="A641" s="1"/>
    </row>
    <row r="642" spans="1:1" ht="12.75" customHeight="1" x14ac:dyDescent="0.25">
      <c r="A642" s="1"/>
    </row>
    <row r="643" spans="1:1" ht="12.75" customHeight="1" x14ac:dyDescent="0.25">
      <c r="A643" s="1"/>
    </row>
    <row r="644" spans="1:1" ht="12.75" customHeight="1" x14ac:dyDescent="0.25">
      <c r="A644" s="1"/>
    </row>
    <row r="645" spans="1:1" ht="12.75" customHeight="1" x14ac:dyDescent="0.25">
      <c r="A645" s="1"/>
    </row>
    <row r="646" spans="1:1" ht="12.75" customHeight="1" x14ac:dyDescent="0.25">
      <c r="A646" s="1"/>
    </row>
    <row r="647" spans="1:1" ht="12.75" customHeight="1" x14ac:dyDescent="0.25">
      <c r="A647" s="1"/>
    </row>
    <row r="648" spans="1:1" ht="12.75" customHeight="1" x14ac:dyDescent="0.25">
      <c r="A648" s="1"/>
    </row>
    <row r="649" spans="1:1" ht="12.75" customHeight="1" x14ac:dyDescent="0.25">
      <c r="A649" s="1"/>
    </row>
    <row r="650" spans="1:1" ht="12.75" customHeight="1" x14ac:dyDescent="0.25">
      <c r="A650" s="1"/>
    </row>
    <row r="651" spans="1:1" ht="12.75" customHeight="1" x14ac:dyDescent="0.25">
      <c r="A651" s="1"/>
    </row>
    <row r="652" spans="1:1" ht="12.75" customHeight="1" x14ac:dyDescent="0.25">
      <c r="A652" s="1"/>
    </row>
    <row r="653" spans="1:1" ht="12.75" customHeight="1" x14ac:dyDescent="0.25">
      <c r="A653" s="1"/>
    </row>
    <row r="654" spans="1:1" ht="12.75" customHeight="1" x14ac:dyDescent="0.25">
      <c r="A654" s="1"/>
    </row>
    <row r="655" spans="1:1" ht="12.75" customHeight="1" x14ac:dyDescent="0.25">
      <c r="A655" s="1"/>
    </row>
    <row r="656" spans="1:1" ht="12.75" customHeight="1" x14ac:dyDescent="0.25">
      <c r="A656" s="1"/>
    </row>
    <row r="657" spans="1:1" ht="12.75" customHeight="1" x14ac:dyDescent="0.25">
      <c r="A657" s="1"/>
    </row>
    <row r="658" spans="1:1" ht="12.75" customHeight="1" x14ac:dyDescent="0.25">
      <c r="A658" s="1"/>
    </row>
    <row r="659" spans="1:1" ht="12.75" customHeight="1" x14ac:dyDescent="0.25">
      <c r="A659" s="1"/>
    </row>
    <row r="660" spans="1:1" ht="12.75" customHeight="1" x14ac:dyDescent="0.25">
      <c r="A660" s="1"/>
    </row>
    <row r="661" spans="1:1" ht="12.75" customHeight="1" x14ac:dyDescent="0.25">
      <c r="A661" s="1"/>
    </row>
    <row r="662" spans="1:1" ht="12.75" customHeight="1" x14ac:dyDescent="0.25">
      <c r="A662" s="1"/>
    </row>
    <row r="663" spans="1:1" ht="12.75" customHeight="1" x14ac:dyDescent="0.25">
      <c r="A663" s="1"/>
    </row>
    <row r="664" spans="1:1" ht="12.75" customHeight="1" x14ac:dyDescent="0.25">
      <c r="A664" s="1"/>
    </row>
    <row r="665" spans="1:1" ht="12.75" customHeight="1" x14ac:dyDescent="0.25">
      <c r="A665" s="1"/>
    </row>
    <row r="666" spans="1:1" ht="12.75" customHeight="1" x14ac:dyDescent="0.25">
      <c r="A666" s="1"/>
    </row>
    <row r="667" spans="1:1" ht="12.75" customHeight="1" x14ac:dyDescent="0.25">
      <c r="A667" s="1"/>
    </row>
    <row r="668" spans="1:1" ht="12.75" customHeight="1" x14ac:dyDescent="0.25">
      <c r="A668" s="1"/>
    </row>
    <row r="669" spans="1:1" ht="12.75" customHeight="1" x14ac:dyDescent="0.25">
      <c r="A669" s="1"/>
    </row>
    <row r="670" spans="1:1" ht="12.75" customHeight="1" x14ac:dyDescent="0.25">
      <c r="A670" s="1"/>
    </row>
    <row r="671" spans="1:1" ht="12.75" customHeight="1" x14ac:dyDescent="0.25">
      <c r="A671" s="1"/>
    </row>
    <row r="672" spans="1:1" ht="12.75" customHeight="1" x14ac:dyDescent="0.25">
      <c r="A672" s="1"/>
    </row>
    <row r="673" spans="1:1" ht="12.75" customHeight="1" x14ac:dyDescent="0.25">
      <c r="A673" s="1"/>
    </row>
    <row r="674" spans="1:1" ht="12.75" customHeight="1" x14ac:dyDescent="0.25">
      <c r="A674" s="1"/>
    </row>
    <row r="675" spans="1:1" ht="12.75" customHeight="1" x14ac:dyDescent="0.25">
      <c r="A675" s="1"/>
    </row>
    <row r="676" spans="1:1" ht="12.75" customHeight="1" x14ac:dyDescent="0.25">
      <c r="A676" s="1"/>
    </row>
    <row r="677" spans="1:1" ht="12.75" customHeight="1" x14ac:dyDescent="0.25">
      <c r="A677" s="1"/>
    </row>
    <row r="678" spans="1:1" ht="12.75" customHeight="1" x14ac:dyDescent="0.25">
      <c r="A678" s="1"/>
    </row>
    <row r="679" spans="1:1" ht="12.75" customHeight="1" x14ac:dyDescent="0.25">
      <c r="A679" s="1"/>
    </row>
    <row r="680" spans="1:1" ht="12.75" customHeight="1" x14ac:dyDescent="0.25">
      <c r="A680" s="1"/>
    </row>
    <row r="681" spans="1:1" ht="12.75" customHeight="1" x14ac:dyDescent="0.25">
      <c r="A681" s="1"/>
    </row>
    <row r="682" spans="1:1" ht="12.75" customHeight="1" x14ac:dyDescent="0.25">
      <c r="A682" s="1"/>
    </row>
    <row r="683" spans="1:1" ht="12.75" customHeight="1" x14ac:dyDescent="0.25">
      <c r="A683" s="1"/>
    </row>
    <row r="684" spans="1:1" ht="12.75" customHeight="1" x14ac:dyDescent="0.25">
      <c r="A684" s="1"/>
    </row>
    <row r="685" spans="1:1" ht="12.75" customHeight="1" x14ac:dyDescent="0.25">
      <c r="A685" s="1"/>
    </row>
    <row r="686" spans="1:1" ht="12.75" customHeight="1" x14ac:dyDescent="0.25">
      <c r="A686" s="1"/>
    </row>
    <row r="687" spans="1:1" ht="12.75" customHeight="1" x14ac:dyDescent="0.25">
      <c r="A687" s="1"/>
    </row>
    <row r="688" spans="1:1" ht="12.75" customHeight="1" x14ac:dyDescent="0.25">
      <c r="A688" s="1"/>
    </row>
    <row r="689" spans="1:1" ht="12.75" customHeight="1" x14ac:dyDescent="0.25">
      <c r="A689" s="1"/>
    </row>
    <row r="690" spans="1:1" ht="12.75" customHeight="1" x14ac:dyDescent="0.25">
      <c r="A690" s="1"/>
    </row>
    <row r="691" spans="1:1" ht="12.75" customHeight="1" x14ac:dyDescent="0.25">
      <c r="A691" s="1"/>
    </row>
    <row r="692" spans="1:1" ht="12.75" customHeight="1" x14ac:dyDescent="0.25">
      <c r="A692" s="1"/>
    </row>
    <row r="693" spans="1:1" ht="12.75" customHeight="1" x14ac:dyDescent="0.25">
      <c r="A693" s="1"/>
    </row>
    <row r="694" spans="1:1" ht="12.75" customHeight="1" x14ac:dyDescent="0.25">
      <c r="A694" s="1"/>
    </row>
    <row r="695" spans="1:1" ht="12.75" customHeight="1" x14ac:dyDescent="0.25">
      <c r="A695" s="1"/>
    </row>
    <row r="696" spans="1:1" ht="12.75" customHeight="1" x14ac:dyDescent="0.25">
      <c r="A696" s="1"/>
    </row>
    <row r="697" spans="1:1" ht="12.75" customHeight="1" x14ac:dyDescent="0.25">
      <c r="A697" s="1"/>
    </row>
    <row r="698" spans="1:1" ht="12.75" customHeight="1" x14ac:dyDescent="0.25">
      <c r="A698" s="1"/>
    </row>
    <row r="699" spans="1:1" ht="12.75" customHeight="1" x14ac:dyDescent="0.25">
      <c r="A699" s="1"/>
    </row>
    <row r="700" spans="1:1" ht="12.75" customHeight="1" x14ac:dyDescent="0.25">
      <c r="A700" s="1"/>
    </row>
    <row r="701" spans="1:1" ht="12.75" customHeight="1" x14ac:dyDescent="0.25">
      <c r="A701" s="1"/>
    </row>
    <row r="702" spans="1:1" ht="12.75" customHeight="1" x14ac:dyDescent="0.25">
      <c r="A702" s="1"/>
    </row>
    <row r="703" spans="1:1" ht="12.75" customHeight="1" x14ac:dyDescent="0.25">
      <c r="A703" s="1"/>
    </row>
    <row r="704" spans="1:1" ht="12.75" customHeight="1" x14ac:dyDescent="0.25">
      <c r="A704" s="1"/>
    </row>
    <row r="705" spans="1:1" ht="12.75" customHeight="1" x14ac:dyDescent="0.25">
      <c r="A705" s="1"/>
    </row>
    <row r="706" spans="1:1" ht="12.75" customHeight="1" x14ac:dyDescent="0.25">
      <c r="A706" s="1"/>
    </row>
    <row r="707" spans="1:1" ht="12.75" customHeight="1" x14ac:dyDescent="0.25">
      <c r="A707" s="1"/>
    </row>
    <row r="708" spans="1:1" ht="12.75" customHeight="1" x14ac:dyDescent="0.25">
      <c r="A708" s="1"/>
    </row>
    <row r="709" spans="1:1" ht="12.75" customHeight="1" x14ac:dyDescent="0.25">
      <c r="A709" s="1"/>
    </row>
    <row r="710" spans="1:1" ht="12.75" customHeight="1" x14ac:dyDescent="0.25">
      <c r="A710" s="1"/>
    </row>
    <row r="711" spans="1:1" ht="12.75" customHeight="1" x14ac:dyDescent="0.25">
      <c r="A711" s="1"/>
    </row>
    <row r="712" spans="1:1" ht="12.75" customHeight="1" x14ac:dyDescent="0.25">
      <c r="A712" s="1"/>
    </row>
    <row r="713" spans="1:1" ht="12.75" customHeight="1" x14ac:dyDescent="0.25">
      <c r="A713" s="1"/>
    </row>
    <row r="714" spans="1:1" ht="12.75" customHeight="1" x14ac:dyDescent="0.25">
      <c r="A714" s="1"/>
    </row>
    <row r="715" spans="1:1" ht="12.75" customHeight="1" x14ac:dyDescent="0.25">
      <c r="A715" s="1"/>
    </row>
    <row r="716" spans="1:1" ht="12.75" customHeight="1" x14ac:dyDescent="0.25">
      <c r="A716" s="1"/>
    </row>
    <row r="717" spans="1:1" ht="12.75" customHeight="1" x14ac:dyDescent="0.25">
      <c r="A717" s="1"/>
    </row>
    <row r="718" spans="1:1" ht="12.75" customHeight="1" x14ac:dyDescent="0.25">
      <c r="A718" s="1"/>
    </row>
    <row r="719" spans="1:1" ht="12.75" customHeight="1" x14ac:dyDescent="0.25">
      <c r="A719" s="1"/>
    </row>
    <row r="720" spans="1:1" ht="12.75" customHeight="1" x14ac:dyDescent="0.25">
      <c r="A720" s="1"/>
    </row>
    <row r="721" spans="1:1" ht="12.75" customHeight="1" x14ac:dyDescent="0.25">
      <c r="A721" s="1"/>
    </row>
    <row r="722" spans="1:1" ht="12.75" customHeight="1" x14ac:dyDescent="0.25">
      <c r="A722" s="1"/>
    </row>
    <row r="723" spans="1:1" ht="12.75" customHeight="1" x14ac:dyDescent="0.25">
      <c r="A723" s="1"/>
    </row>
    <row r="724" spans="1:1" ht="12.75" customHeight="1" x14ac:dyDescent="0.25">
      <c r="A724" s="1"/>
    </row>
    <row r="725" spans="1:1" ht="12.75" customHeight="1" x14ac:dyDescent="0.25">
      <c r="A725" s="1"/>
    </row>
    <row r="726" spans="1:1" ht="12.75" customHeight="1" x14ac:dyDescent="0.25">
      <c r="A726" s="1"/>
    </row>
    <row r="727" spans="1:1" ht="12.75" customHeight="1" x14ac:dyDescent="0.25">
      <c r="A727" s="1"/>
    </row>
    <row r="728" spans="1:1" ht="12.75" customHeight="1" x14ac:dyDescent="0.25">
      <c r="A728" s="1"/>
    </row>
    <row r="729" spans="1:1" ht="12.75" customHeight="1" x14ac:dyDescent="0.25">
      <c r="A729" s="1"/>
    </row>
    <row r="730" spans="1:1" ht="12.75" customHeight="1" x14ac:dyDescent="0.25">
      <c r="A730" s="1"/>
    </row>
    <row r="731" spans="1:1" ht="12.75" customHeight="1" x14ac:dyDescent="0.25">
      <c r="A731" s="1"/>
    </row>
    <row r="732" spans="1:1" ht="12.75" customHeight="1" x14ac:dyDescent="0.25">
      <c r="A732" s="1"/>
    </row>
    <row r="733" spans="1:1" ht="12.75" customHeight="1" x14ac:dyDescent="0.25">
      <c r="A733" s="1"/>
    </row>
    <row r="734" spans="1:1" ht="12.75" customHeight="1" x14ac:dyDescent="0.25">
      <c r="A734" s="1"/>
    </row>
    <row r="735" spans="1:1" ht="12.75" customHeight="1" x14ac:dyDescent="0.25">
      <c r="A735" s="1"/>
    </row>
    <row r="736" spans="1:1" ht="12.75" customHeight="1" x14ac:dyDescent="0.25">
      <c r="A736" s="1"/>
    </row>
    <row r="737" spans="1:1" ht="12.75" customHeight="1" x14ac:dyDescent="0.25">
      <c r="A737" s="1"/>
    </row>
    <row r="738" spans="1:1" ht="12.75" customHeight="1" x14ac:dyDescent="0.25">
      <c r="A738" s="1"/>
    </row>
    <row r="739" spans="1:1" ht="12.75" customHeight="1" x14ac:dyDescent="0.25">
      <c r="A739" s="1"/>
    </row>
    <row r="740" spans="1:1" ht="12.75" customHeight="1" x14ac:dyDescent="0.25">
      <c r="A740" s="1"/>
    </row>
    <row r="741" spans="1:1" ht="12.75" customHeight="1" x14ac:dyDescent="0.25">
      <c r="A741" s="1"/>
    </row>
    <row r="742" spans="1:1" ht="12.75" customHeight="1" x14ac:dyDescent="0.25">
      <c r="A742" s="1"/>
    </row>
    <row r="743" spans="1:1" ht="12.75" customHeight="1" x14ac:dyDescent="0.25">
      <c r="A743" s="1"/>
    </row>
    <row r="744" spans="1:1" ht="12.75" customHeight="1" x14ac:dyDescent="0.25">
      <c r="A744" s="1"/>
    </row>
    <row r="745" spans="1:1" ht="12.75" customHeight="1" x14ac:dyDescent="0.25">
      <c r="A745" s="1"/>
    </row>
    <row r="746" spans="1:1" ht="12.75" customHeight="1" x14ac:dyDescent="0.25">
      <c r="A746" s="1"/>
    </row>
    <row r="747" spans="1:1" ht="12.75" customHeight="1" x14ac:dyDescent="0.25">
      <c r="A747" s="1"/>
    </row>
    <row r="748" spans="1:1" ht="12.75" customHeight="1" x14ac:dyDescent="0.25">
      <c r="A748" s="1"/>
    </row>
    <row r="749" spans="1:1" ht="12.75" customHeight="1" x14ac:dyDescent="0.25">
      <c r="A749" s="1"/>
    </row>
    <row r="750" spans="1:1" ht="12.75" customHeight="1" x14ac:dyDescent="0.25">
      <c r="A750" s="1"/>
    </row>
    <row r="751" spans="1:1" ht="12.75" customHeight="1" x14ac:dyDescent="0.25">
      <c r="A751" s="1"/>
    </row>
    <row r="752" spans="1:1" ht="12.75" customHeight="1" x14ac:dyDescent="0.25">
      <c r="A752" s="1"/>
    </row>
    <row r="753" spans="1:1" ht="12.75" customHeight="1" x14ac:dyDescent="0.25">
      <c r="A753" s="1"/>
    </row>
    <row r="754" spans="1:1" ht="12.75" customHeight="1" x14ac:dyDescent="0.25">
      <c r="A754" s="1"/>
    </row>
    <row r="755" spans="1:1" ht="12.75" customHeight="1" x14ac:dyDescent="0.25">
      <c r="A755" s="1"/>
    </row>
    <row r="756" spans="1:1" ht="12.75" customHeight="1" x14ac:dyDescent="0.25">
      <c r="A756" s="1"/>
    </row>
    <row r="757" spans="1:1" ht="12.75" customHeight="1" x14ac:dyDescent="0.25">
      <c r="A757" s="1"/>
    </row>
    <row r="758" spans="1:1" ht="12.75" customHeight="1" x14ac:dyDescent="0.25">
      <c r="A758" s="1"/>
    </row>
    <row r="759" spans="1:1" ht="12.75" customHeight="1" x14ac:dyDescent="0.25">
      <c r="A759" s="1"/>
    </row>
    <row r="760" spans="1:1" ht="12.75" customHeight="1" x14ac:dyDescent="0.25">
      <c r="A760" s="1"/>
    </row>
    <row r="761" spans="1:1" ht="12.75" customHeight="1" x14ac:dyDescent="0.25">
      <c r="A761" s="1"/>
    </row>
    <row r="762" spans="1:1" ht="12.75" customHeight="1" x14ac:dyDescent="0.25">
      <c r="A762" s="1"/>
    </row>
    <row r="763" spans="1:1" ht="12.75" customHeight="1" x14ac:dyDescent="0.25">
      <c r="A763" s="1"/>
    </row>
    <row r="764" spans="1:1" ht="12.75" customHeight="1" x14ac:dyDescent="0.25">
      <c r="A764" s="1"/>
    </row>
    <row r="765" spans="1:1" ht="12.75" customHeight="1" x14ac:dyDescent="0.25">
      <c r="A765" s="1"/>
    </row>
    <row r="766" spans="1:1" ht="12.75" customHeight="1" x14ac:dyDescent="0.25">
      <c r="A766" s="1"/>
    </row>
    <row r="767" spans="1:1" ht="12.75" customHeight="1" x14ac:dyDescent="0.25">
      <c r="A767" s="1"/>
    </row>
    <row r="768" spans="1:1" ht="12.75" customHeight="1" x14ac:dyDescent="0.25">
      <c r="A768" s="1"/>
    </row>
    <row r="769" spans="1:1" ht="12.75" customHeight="1" x14ac:dyDescent="0.25">
      <c r="A769" s="1"/>
    </row>
    <row r="770" spans="1:1" ht="12.75" customHeight="1" x14ac:dyDescent="0.25">
      <c r="A770" s="1"/>
    </row>
    <row r="771" spans="1:1" ht="12.75" customHeight="1" x14ac:dyDescent="0.25">
      <c r="A771" s="1"/>
    </row>
    <row r="772" spans="1:1" ht="12.75" customHeight="1" x14ac:dyDescent="0.25">
      <c r="A772" s="1"/>
    </row>
    <row r="773" spans="1:1" ht="12.75" customHeight="1" x14ac:dyDescent="0.25">
      <c r="A773" s="1"/>
    </row>
    <row r="774" spans="1:1" ht="12.75" customHeight="1" x14ac:dyDescent="0.25">
      <c r="A774" s="1"/>
    </row>
    <row r="775" spans="1:1" ht="12.75" customHeight="1" x14ac:dyDescent="0.25">
      <c r="A775" s="1"/>
    </row>
    <row r="776" spans="1:1" ht="12.75" customHeight="1" x14ac:dyDescent="0.25">
      <c r="A776" s="1"/>
    </row>
    <row r="777" spans="1:1" ht="12.75" customHeight="1" x14ac:dyDescent="0.25">
      <c r="A777" s="1"/>
    </row>
    <row r="778" spans="1:1" ht="12.75" customHeight="1" x14ac:dyDescent="0.25">
      <c r="A778" s="1"/>
    </row>
    <row r="779" spans="1:1" ht="12.75" customHeight="1" x14ac:dyDescent="0.25">
      <c r="A779" s="1"/>
    </row>
    <row r="780" spans="1:1" ht="12.75" customHeight="1" x14ac:dyDescent="0.25">
      <c r="A780" s="1"/>
    </row>
    <row r="781" spans="1:1" ht="12.75" customHeight="1" x14ac:dyDescent="0.25">
      <c r="A781" s="1"/>
    </row>
    <row r="782" spans="1:1" ht="12.75" customHeight="1" x14ac:dyDescent="0.25">
      <c r="A782" s="1"/>
    </row>
    <row r="783" spans="1:1" ht="12.75" customHeight="1" x14ac:dyDescent="0.25">
      <c r="A783" s="1"/>
    </row>
    <row r="784" spans="1:1" ht="12.75" customHeight="1" x14ac:dyDescent="0.25">
      <c r="A784" s="1"/>
    </row>
    <row r="785" spans="1:1" ht="12.75" customHeight="1" x14ac:dyDescent="0.25">
      <c r="A785" s="1"/>
    </row>
    <row r="786" spans="1:1" ht="12.75" customHeight="1" x14ac:dyDescent="0.25">
      <c r="A786" s="1"/>
    </row>
    <row r="787" spans="1:1" ht="12.75" customHeight="1" x14ac:dyDescent="0.25">
      <c r="A787" s="1"/>
    </row>
    <row r="788" spans="1:1" ht="12.75" customHeight="1" x14ac:dyDescent="0.25">
      <c r="A788" s="1"/>
    </row>
    <row r="789" spans="1:1" ht="12.75" customHeight="1" x14ac:dyDescent="0.25">
      <c r="A789" s="1"/>
    </row>
    <row r="790" spans="1:1" ht="12.75" customHeight="1" x14ac:dyDescent="0.25">
      <c r="A790" s="1"/>
    </row>
    <row r="791" spans="1:1" ht="12.75" customHeight="1" x14ac:dyDescent="0.25">
      <c r="A791" s="1"/>
    </row>
    <row r="792" spans="1:1" ht="12.75" customHeight="1" x14ac:dyDescent="0.25">
      <c r="A792" s="1"/>
    </row>
    <row r="793" spans="1:1" ht="12.75" customHeight="1" x14ac:dyDescent="0.25">
      <c r="A793" s="1"/>
    </row>
    <row r="794" spans="1:1" ht="12.75" customHeight="1" x14ac:dyDescent="0.25">
      <c r="A794" s="1"/>
    </row>
    <row r="795" spans="1:1" ht="12.75" customHeight="1" x14ac:dyDescent="0.25">
      <c r="A795" s="1"/>
    </row>
    <row r="796" spans="1:1" ht="12.75" customHeight="1" x14ac:dyDescent="0.25">
      <c r="A796" s="1"/>
    </row>
    <row r="797" spans="1:1" ht="12.75" customHeight="1" x14ac:dyDescent="0.25">
      <c r="A797" s="1"/>
    </row>
    <row r="798" spans="1:1" ht="12.75" customHeight="1" x14ac:dyDescent="0.25">
      <c r="A798" s="1"/>
    </row>
    <row r="799" spans="1:1" ht="12.75" customHeight="1" x14ac:dyDescent="0.25">
      <c r="A799" s="1"/>
    </row>
    <row r="800" spans="1:1" ht="12.75" customHeight="1" x14ac:dyDescent="0.25">
      <c r="A800" s="1"/>
    </row>
    <row r="801" spans="1:1" ht="12.75" customHeight="1" x14ac:dyDescent="0.25">
      <c r="A801" s="1"/>
    </row>
    <row r="802" spans="1:1" ht="12.75" customHeight="1" x14ac:dyDescent="0.25">
      <c r="A802" s="1"/>
    </row>
    <row r="803" spans="1:1" ht="12.75" customHeight="1" x14ac:dyDescent="0.25">
      <c r="A803" s="1"/>
    </row>
    <row r="804" spans="1:1" ht="12.75" customHeight="1" x14ac:dyDescent="0.25">
      <c r="A804" s="1"/>
    </row>
    <row r="805" spans="1:1" ht="12.75" customHeight="1" x14ac:dyDescent="0.25">
      <c r="A805" s="1"/>
    </row>
    <row r="806" spans="1:1" ht="12.75" customHeight="1" x14ac:dyDescent="0.25">
      <c r="A806" s="1"/>
    </row>
    <row r="807" spans="1:1" ht="12.75" customHeight="1" x14ac:dyDescent="0.25">
      <c r="A807" s="1"/>
    </row>
    <row r="808" spans="1:1" ht="12.75" customHeight="1" x14ac:dyDescent="0.25">
      <c r="A808" s="1"/>
    </row>
    <row r="809" spans="1:1" ht="12.75" customHeight="1" x14ac:dyDescent="0.25">
      <c r="A809" s="1"/>
    </row>
    <row r="810" spans="1:1" ht="12.75" customHeight="1" x14ac:dyDescent="0.25">
      <c r="A810" s="1"/>
    </row>
    <row r="811" spans="1:1" ht="12.75" customHeight="1" x14ac:dyDescent="0.25">
      <c r="A811" s="1"/>
    </row>
    <row r="812" spans="1:1" ht="12.75" customHeight="1" x14ac:dyDescent="0.25">
      <c r="A812" s="1"/>
    </row>
    <row r="813" spans="1:1" ht="12.75" customHeight="1" x14ac:dyDescent="0.25">
      <c r="A813" s="1"/>
    </row>
    <row r="814" spans="1:1" ht="12.75" customHeight="1" x14ac:dyDescent="0.25">
      <c r="A814" s="1"/>
    </row>
    <row r="815" spans="1:1" ht="12.75" customHeight="1" x14ac:dyDescent="0.25">
      <c r="A815" s="1"/>
    </row>
    <row r="816" spans="1:1" ht="12.75" customHeight="1" x14ac:dyDescent="0.25">
      <c r="A816" s="1"/>
    </row>
    <row r="817" spans="1:1" ht="12.75" customHeight="1" x14ac:dyDescent="0.25">
      <c r="A817" s="1"/>
    </row>
    <row r="818" spans="1:1" ht="12.75" customHeight="1" x14ac:dyDescent="0.25">
      <c r="A818" s="1"/>
    </row>
    <row r="819" spans="1:1" ht="12.75" customHeight="1" x14ac:dyDescent="0.25">
      <c r="A819" s="1"/>
    </row>
    <row r="820" spans="1:1" ht="12.75" customHeight="1" x14ac:dyDescent="0.25">
      <c r="A820" s="1"/>
    </row>
    <row r="821" spans="1:1" ht="12.75" customHeight="1" x14ac:dyDescent="0.25">
      <c r="A821" s="1"/>
    </row>
    <row r="822" spans="1:1" ht="12.75" customHeight="1" x14ac:dyDescent="0.25">
      <c r="A822" s="1"/>
    </row>
    <row r="823" spans="1:1" ht="12.75" customHeight="1" x14ac:dyDescent="0.25">
      <c r="A823" s="1"/>
    </row>
    <row r="824" spans="1:1" ht="12.75" customHeight="1" x14ac:dyDescent="0.25">
      <c r="A824" s="1"/>
    </row>
    <row r="825" spans="1:1" ht="12.75" customHeight="1" x14ac:dyDescent="0.25">
      <c r="A825" s="1"/>
    </row>
    <row r="826" spans="1:1" ht="12.75" customHeight="1" x14ac:dyDescent="0.25">
      <c r="A826" s="1"/>
    </row>
    <row r="827" spans="1:1" ht="12.75" customHeight="1" x14ac:dyDescent="0.25">
      <c r="A827" s="1"/>
    </row>
    <row r="828" spans="1:1" ht="12.75" customHeight="1" x14ac:dyDescent="0.25">
      <c r="A828" s="1"/>
    </row>
    <row r="829" spans="1:1" ht="12.75" customHeight="1" x14ac:dyDescent="0.25">
      <c r="A829" s="1"/>
    </row>
    <row r="830" spans="1:1" ht="12.75" customHeight="1" x14ac:dyDescent="0.25">
      <c r="A830" s="1"/>
    </row>
    <row r="831" spans="1:1" ht="12.75" customHeight="1" x14ac:dyDescent="0.25">
      <c r="A831" s="1"/>
    </row>
    <row r="832" spans="1:1" ht="12.75" customHeight="1" x14ac:dyDescent="0.25">
      <c r="A832" s="1"/>
    </row>
    <row r="833" spans="1:1" ht="12.75" customHeight="1" x14ac:dyDescent="0.25">
      <c r="A833" s="1"/>
    </row>
    <row r="834" spans="1:1" ht="12.75" customHeight="1" x14ac:dyDescent="0.25">
      <c r="A834" s="1"/>
    </row>
    <row r="835" spans="1:1" ht="12.75" customHeight="1" x14ac:dyDescent="0.25">
      <c r="A835" s="1"/>
    </row>
    <row r="836" spans="1:1" ht="12.75" customHeight="1" x14ac:dyDescent="0.25">
      <c r="A836" s="1"/>
    </row>
    <row r="837" spans="1:1" ht="12.75" customHeight="1" x14ac:dyDescent="0.25">
      <c r="A837" s="1"/>
    </row>
    <row r="838" spans="1:1" ht="12.75" customHeight="1" x14ac:dyDescent="0.25">
      <c r="A838" s="1"/>
    </row>
    <row r="839" spans="1:1" ht="12.75" customHeight="1" x14ac:dyDescent="0.25">
      <c r="A839" s="1"/>
    </row>
    <row r="840" spans="1:1" ht="12.75" customHeight="1" x14ac:dyDescent="0.25">
      <c r="A840" s="1"/>
    </row>
    <row r="841" spans="1:1" ht="12.75" customHeight="1" x14ac:dyDescent="0.25">
      <c r="A841" s="1"/>
    </row>
    <row r="842" spans="1:1" ht="12.75" customHeight="1" x14ac:dyDescent="0.25">
      <c r="A842" s="1"/>
    </row>
    <row r="843" spans="1:1" ht="12.75" customHeight="1" x14ac:dyDescent="0.25">
      <c r="A843" s="1"/>
    </row>
    <row r="844" spans="1:1" ht="12.75" customHeight="1" x14ac:dyDescent="0.25">
      <c r="A844" s="1"/>
    </row>
    <row r="845" spans="1:1" ht="12.75" customHeight="1" x14ac:dyDescent="0.25">
      <c r="A845" s="1"/>
    </row>
    <row r="846" spans="1:1" ht="12.75" customHeight="1" x14ac:dyDescent="0.25">
      <c r="A846" s="1"/>
    </row>
    <row r="847" spans="1:1" ht="12.75" customHeight="1" x14ac:dyDescent="0.25">
      <c r="A847" s="1"/>
    </row>
    <row r="848" spans="1:1" ht="12.75" customHeight="1" x14ac:dyDescent="0.25">
      <c r="A848" s="1"/>
    </row>
    <row r="849" spans="1:1" ht="12.75" customHeight="1" x14ac:dyDescent="0.25">
      <c r="A849" s="1"/>
    </row>
    <row r="850" spans="1:1" ht="12.75" customHeight="1" x14ac:dyDescent="0.25">
      <c r="A850" s="1"/>
    </row>
    <row r="851" spans="1:1" ht="12.75" customHeight="1" x14ac:dyDescent="0.25">
      <c r="A851" s="1"/>
    </row>
    <row r="852" spans="1:1" ht="12.75" customHeight="1" x14ac:dyDescent="0.25">
      <c r="A852" s="1"/>
    </row>
    <row r="853" spans="1:1" ht="12.75" customHeight="1" x14ac:dyDescent="0.25">
      <c r="A853" s="1"/>
    </row>
    <row r="854" spans="1:1" ht="12.75" customHeight="1" x14ac:dyDescent="0.25">
      <c r="A854" s="1"/>
    </row>
    <row r="855" spans="1:1" ht="12.75" customHeight="1" x14ac:dyDescent="0.25">
      <c r="A855" s="1"/>
    </row>
    <row r="856" spans="1:1" ht="12.75" customHeight="1" x14ac:dyDescent="0.25">
      <c r="A856" s="1"/>
    </row>
    <row r="857" spans="1:1" ht="12.75" customHeight="1" x14ac:dyDescent="0.25">
      <c r="A857" s="1"/>
    </row>
    <row r="858" spans="1:1" ht="12.75" customHeight="1" x14ac:dyDescent="0.25">
      <c r="A858" s="1"/>
    </row>
    <row r="859" spans="1:1" ht="12.75" customHeight="1" x14ac:dyDescent="0.25">
      <c r="A859" s="1"/>
    </row>
    <row r="860" spans="1:1" ht="12.75" customHeight="1" x14ac:dyDescent="0.25">
      <c r="A860" s="1"/>
    </row>
    <row r="861" spans="1:1" ht="12.75" customHeight="1" x14ac:dyDescent="0.25">
      <c r="A861" s="1"/>
    </row>
    <row r="862" spans="1:1" ht="12.75" customHeight="1" x14ac:dyDescent="0.25">
      <c r="A862" s="1"/>
    </row>
    <row r="863" spans="1:1" ht="12.75" customHeight="1" x14ac:dyDescent="0.25">
      <c r="A863" s="1"/>
    </row>
    <row r="864" spans="1:1" ht="12.75" customHeight="1" x14ac:dyDescent="0.25">
      <c r="A864" s="1"/>
    </row>
    <row r="865" spans="1:1" ht="12.75" customHeight="1" x14ac:dyDescent="0.25">
      <c r="A865" s="1"/>
    </row>
    <row r="866" spans="1:1" ht="12.75" customHeight="1" x14ac:dyDescent="0.25">
      <c r="A866" s="1"/>
    </row>
    <row r="867" spans="1:1" ht="12.75" customHeight="1" x14ac:dyDescent="0.25">
      <c r="A867" s="1"/>
    </row>
    <row r="868" spans="1:1" ht="12.75" customHeight="1" x14ac:dyDescent="0.25">
      <c r="A868" s="1"/>
    </row>
    <row r="869" spans="1:1" ht="12.75" customHeight="1" x14ac:dyDescent="0.25">
      <c r="A869" s="1"/>
    </row>
    <row r="870" spans="1:1" ht="12.75" customHeight="1" x14ac:dyDescent="0.25">
      <c r="A870" s="1"/>
    </row>
    <row r="871" spans="1:1" ht="12.75" customHeight="1" x14ac:dyDescent="0.25">
      <c r="A871" s="1"/>
    </row>
    <row r="872" spans="1:1" ht="12.75" customHeight="1" x14ac:dyDescent="0.25">
      <c r="A872" s="1"/>
    </row>
    <row r="873" spans="1:1" ht="12.75" customHeight="1" x14ac:dyDescent="0.25">
      <c r="A873" s="1"/>
    </row>
    <row r="874" spans="1:1" ht="12.75" customHeight="1" x14ac:dyDescent="0.25">
      <c r="A874" s="1"/>
    </row>
    <row r="875" spans="1:1" ht="12.75" customHeight="1" x14ac:dyDescent="0.25">
      <c r="A875" s="1"/>
    </row>
    <row r="876" spans="1:1" ht="12.75" customHeight="1" x14ac:dyDescent="0.25">
      <c r="A876" s="1"/>
    </row>
    <row r="877" spans="1:1" ht="12.75" customHeight="1" x14ac:dyDescent="0.25">
      <c r="A877" s="1"/>
    </row>
    <row r="878" spans="1:1" ht="12.75" customHeight="1" x14ac:dyDescent="0.25">
      <c r="A878" s="1"/>
    </row>
    <row r="879" spans="1:1" ht="12.75" customHeight="1" x14ac:dyDescent="0.25">
      <c r="A879" s="1"/>
    </row>
    <row r="880" spans="1:1" ht="12.75" customHeight="1" x14ac:dyDescent="0.25">
      <c r="A880" s="1"/>
    </row>
    <row r="881" spans="1:1" ht="12.75" customHeight="1" x14ac:dyDescent="0.25">
      <c r="A881" s="1"/>
    </row>
    <row r="882" spans="1:1" ht="12.75" customHeight="1" x14ac:dyDescent="0.25">
      <c r="A882" s="1"/>
    </row>
    <row r="883" spans="1:1" ht="12.75" customHeight="1" x14ac:dyDescent="0.25">
      <c r="A883" s="1"/>
    </row>
    <row r="884" spans="1:1" ht="12.75" customHeight="1" x14ac:dyDescent="0.25">
      <c r="A884" s="1"/>
    </row>
    <row r="885" spans="1:1" ht="12.75" customHeight="1" x14ac:dyDescent="0.25">
      <c r="A885" s="1"/>
    </row>
    <row r="886" spans="1:1" ht="12.75" customHeight="1" x14ac:dyDescent="0.25">
      <c r="A886" s="1"/>
    </row>
    <row r="887" spans="1:1" ht="12.75" customHeight="1" x14ac:dyDescent="0.25">
      <c r="A887" s="1"/>
    </row>
    <row r="888" spans="1:1" ht="12.75" customHeight="1" x14ac:dyDescent="0.25">
      <c r="A888" s="1"/>
    </row>
    <row r="889" spans="1:1" ht="12.75" customHeight="1" x14ac:dyDescent="0.25">
      <c r="A889" s="1"/>
    </row>
    <row r="890" spans="1:1" ht="12.75" customHeight="1" x14ac:dyDescent="0.25">
      <c r="A890" s="1"/>
    </row>
    <row r="891" spans="1:1" ht="12.75" customHeight="1" x14ac:dyDescent="0.25">
      <c r="A891" s="1"/>
    </row>
    <row r="892" spans="1:1" ht="12.75" customHeight="1" x14ac:dyDescent="0.25">
      <c r="A892" s="1"/>
    </row>
    <row r="893" spans="1:1" ht="12.75" customHeight="1" x14ac:dyDescent="0.25">
      <c r="A893" s="1"/>
    </row>
    <row r="894" spans="1:1" ht="12.75" customHeight="1" x14ac:dyDescent="0.25">
      <c r="A894" s="1"/>
    </row>
    <row r="895" spans="1:1" ht="12.75" customHeight="1" x14ac:dyDescent="0.25">
      <c r="A895" s="1"/>
    </row>
    <row r="896" spans="1:1" ht="12.75" customHeight="1" x14ac:dyDescent="0.25">
      <c r="A896" s="1"/>
    </row>
    <row r="897" spans="1:1" ht="12.75" customHeight="1" x14ac:dyDescent="0.25">
      <c r="A897" s="1"/>
    </row>
    <row r="898" spans="1:1" ht="12.75" customHeight="1" x14ac:dyDescent="0.25">
      <c r="A898" s="1"/>
    </row>
    <row r="899" spans="1:1" ht="12.75" customHeight="1" x14ac:dyDescent="0.25">
      <c r="A899" s="1"/>
    </row>
    <row r="900" spans="1:1" ht="12.75" customHeight="1" x14ac:dyDescent="0.25">
      <c r="A900" s="1"/>
    </row>
    <row r="901" spans="1:1" ht="12.75" customHeight="1" x14ac:dyDescent="0.25">
      <c r="A901" s="1"/>
    </row>
    <row r="902" spans="1:1" ht="12.75" customHeight="1" x14ac:dyDescent="0.25">
      <c r="A902" s="1"/>
    </row>
    <row r="903" spans="1:1" ht="12.75" customHeight="1" x14ac:dyDescent="0.25">
      <c r="A903" s="1"/>
    </row>
    <row r="904" spans="1:1" ht="12.75" customHeight="1" x14ac:dyDescent="0.25">
      <c r="A904" s="1"/>
    </row>
    <row r="905" spans="1:1" ht="12.75" customHeight="1" x14ac:dyDescent="0.25">
      <c r="A905" s="1"/>
    </row>
    <row r="906" spans="1:1" ht="12.75" customHeight="1" x14ac:dyDescent="0.25">
      <c r="A906" s="1"/>
    </row>
    <row r="907" spans="1:1" ht="12.75" customHeight="1" x14ac:dyDescent="0.25">
      <c r="A907" s="1"/>
    </row>
    <row r="908" spans="1:1" ht="12.75" customHeight="1" x14ac:dyDescent="0.25">
      <c r="A908" s="1"/>
    </row>
    <row r="909" spans="1:1" ht="12.75" customHeight="1" x14ac:dyDescent="0.25">
      <c r="A909" s="1"/>
    </row>
    <row r="910" spans="1:1" ht="12.75" customHeight="1" x14ac:dyDescent="0.25">
      <c r="A910" s="1"/>
    </row>
    <row r="911" spans="1:1" ht="12.75" customHeight="1" x14ac:dyDescent="0.25">
      <c r="A911" s="1"/>
    </row>
    <row r="912" spans="1:1" ht="12.75" customHeight="1" x14ac:dyDescent="0.25">
      <c r="A912" s="1"/>
    </row>
    <row r="913" spans="1:1" ht="12.75" customHeight="1" x14ac:dyDescent="0.25">
      <c r="A913" s="1"/>
    </row>
    <row r="914" spans="1:1" ht="12.75" customHeight="1" x14ac:dyDescent="0.25">
      <c r="A914" s="1"/>
    </row>
    <row r="915" spans="1:1" ht="12.75" customHeight="1" x14ac:dyDescent="0.25">
      <c r="A915" s="1"/>
    </row>
    <row r="916" spans="1:1" ht="12.75" customHeight="1" x14ac:dyDescent="0.25">
      <c r="A916" s="1"/>
    </row>
    <row r="917" spans="1:1" ht="12.75" customHeight="1" x14ac:dyDescent="0.25">
      <c r="A917" s="1"/>
    </row>
    <row r="918" spans="1:1" ht="12.75" customHeight="1" x14ac:dyDescent="0.25">
      <c r="A918" s="1"/>
    </row>
    <row r="919" spans="1:1" ht="12.75" customHeight="1" x14ac:dyDescent="0.25">
      <c r="A919" s="1"/>
    </row>
    <row r="920" spans="1:1" ht="12.75" customHeight="1" x14ac:dyDescent="0.25">
      <c r="A920" s="1"/>
    </row>
    <row r="921" spans="1:1" ht="12.75" customHeight="1" x14ac:dyDescent="0.25">
      <c r="A921" s="1"/>
    </row>
    <row r="922" spans="1:1" ht="12.75" customHeight="1" x14ac:dyDescent="0.25">
      <c r="A922" s="1"/>
    </row>
    <row r="923" spans="1:1" ht="12.75" customHeight="1" x14ac:dyDescent="0.25">
      <c r="A923" s="1"/>
    </row>
    <row r="924" spans="1:1" ht="12.75" customHeight="1" x14ac:dyDescent="0.25">
      <c r="A924" s="1"/>
    </row>
    <row r="925" spans="1:1" ht="12.75" customHeight="1" x14ac:dyDescent="0.25">
      <c r="A925" s="1"/>
    </row>
    <row r="926" spans="1:1" ht="12.75" customHeight="1" x14ac:dyDescent="0.25">
      <c r="A926" s="1"/>
    </row>
    <row r="927" spans="1:1" ht="12.75" customHeight="1" x14ac:dyDescent="0.25">
      <c r="A927" s="1"/>
    </row>
    <row r="928" spans="1:1" ht="12.75" customHeight="1" x14ac:dyDescent="0.25">
      <c r="A928" s="1"/>
    </row>
    <row r="929" spans="1:1" ht="12.75" customHeight="1" x14ac:dyDescent="0.25">
      <c r="A929" s="1"/>
    </row>
    <row r="930" spans="1:1" ht="12.75" customHeight="1" x14ac:dyDescent="0.25">
      <c r="A930" s="1"/>
    </row>
    <row r="931" spans="1:1" ht="12.75" customHeight="1" x14ac:dyDescent="0.25">
      <c r="A931" s="1"/>
    </row>
    <row r="932" spans="1:1" ht="12.75" customHeight="1" x14ac:dyDescent="0.25">
      <c r="A932" s="1"/>
    </row>
    <row r="933" spans="1:1" ht="12.75" customHeight="1" x14ac:dyDescent="0.25">
      <c r="A933" s="1"/>
    </row>
    <row r="934" spans="1:1" ht="12.75" customHeight="1" x14ac:dyDescent="0.25">
      <c r="A934" s="1"/>
    </row>
    <row r="935" spans="1:1" ht="12.75" customHeight="1" x14ac:dyDescent="0.25">
      <c r="A935" s="1"/>
    </row>
    <row r="936" spans="1:1" ht="12.75" customHeight="1" x14ac:dyDescent="0.25">
      <c r="A936" s="1"/>
    </row>
    <row r="937" spans="1:1" ht="12.75" customHeight="1" x14ac:dyDescent="0.25">
      <c r="A937" s="1"/>
    </row>
    <row r="938" spans="1:1" ht="12.75" customHeight="1" x14ac:dyDescent="0.25">
      <c r="A938" s="1"/>
    </row>
    <row r="939" spans="1:1" ht="12.75" customHeight="1" x14ac:dyDescent="0.25">
      <c r="A939" s="1"/>
    </row>
    <row r="940" spans="1:1" ht="12.75" customHeight="1" x14ac:dyDescent="0.25">
      <c r="A940" s="1"/>
    </row>
    <row r="941" spans="1:1" ht="12.75" customHeight="1" x14ac:dyDescent="0.25">
      <c r="A941" s="1"/>
    </row>
    <row r="942" spans="1:1" ht="12.75" customHeight="1" x14ac:dyDescent="0.25">
      <c r="A942" s="1"/>
    </row>
    <row r="943" spans="1:1" ht="12.75" customHeight="1" x14ac:dyDescent="0.25">
      <c r="A943" s="1"/>
    </row>
    <row r="944" spans="1:1" ht="12.75" customHeight="1" x14ac:dyDescent="0.25">
      <c r="A944" s="1"/>
    </row>
    <row r="945" spans="1:1" ht="12.75" customHeight="1" x14ac:dyDescent="0.25">
      <c r="A945" s="1"/>
    </row>
    <row r="946" spans="1:1" ht="12.75" customHeight="1" x14ac:dyDescent="0.25">
      <c r="A946" s="1"/>
    </row>
    <row r="947" spans="1:1" ht="12.75" customHeight="1" x14ac:dyDescent="0.25">
      <c r="A947" s="1"/>
    </row>
    <row r="948" spans="1:1" ht="12.75" customHeight="1" x14ac:dyDescent="0.25">
      <c r="A948" s="1"/>
    </row>
    <row r="949" spans="1:1" ht="12.75" customHeight="1" x14ac:dyDescent="0.25">
      <c r="A949" s="1"/>
    </row>
    <row r="950" spans="1:1" ht="12.75" customHeight="1" x14ac:dyDescent="0.25">
      <c r="A950" s="1"/>
    </row>
    <row r="951" spans="1:1" ht="12.75" customHeight="1" x14ac:dyDescent="0.25">
      <c r="A951" s="1"/>
    </row>
    <row r="952" spans="1:1" ht="12.75" customHeight="1" x14ac:dyDescent="0.25">
      <c r="A952" s="1"/>
    </row>
    <row r="953" spans="1:1" ht="12.75" customHeight="1" x14ac:dyDescent="0.25">
      <c r="A953" s="1"/>
    </row>
    <row r="954" spans="1:1" ht="12.75" customHeight="1" x14ac:dyDescent="0.25">
      <c r="A954" s="1"/>
    </row>
    <row r="955" spans="1:1" ht="12.75" customHeight="1" x14ac:dyDescent="0.25">
      <c r="A955" s="1"/>
    </row>
    <row r="956" spans="1:1" ht="12.75" customHeight="1" x14ac:dyDescent="0.25">
      <c r="A956" s="1"/>
    </row>
    <row r="957" spans="1:1" ht="12.75" customHeight="1" x14ac:dyDescent="0.25">
      <c r="A957" s="1"/>
    </row>
    <row r="958" spans="1:1" ht="12.75" customHeight="1" x14ac:dyDescent="0.25">
      <c r="A958" s="1"/>
    </row>
    <row r="959" spans="1:1" ht="12.75" customHeight="1" x14ac:dyDescent="0.25">
      <c r="A959" s="1"/>
    </row>
    <row r="960" spans="1:1" ht="12.75" customHeight="1" x14ac:dyDescent="0.25">
      <c r="A960" s="1"/>
    </row>
    <row r="961" spans="1:1" ht="12.75" customHeight="1" x14ac:dyDescent="0.25">
      <c r="A961" s="1"/>
    </row>
    <row r="962" spans="1:1" ht="12.75" customHeight="1" x14ac:dyDescent="0.25">
      <c r="A962" s="1"/>
    </row>
    <row r="963" spans="1:1" ht="12.75" customHeight="1" x14ac:dyDescent="0.25">
      <c r="A963" s="1"/>
    </row>
    <row r="964" spans="1:1" ht="12.75" customHeight="1" x14ac:dyDescent="0.25">
      <c r="A964" s="1"/>
    </row>
    <row r="965" spans="1:1" ht="12.75" customHeight="1" x14ac:dyDescent="0.25">
      <c r="A965" s="1"/>
    </row>
    <row r="966" spans="1:1" ht="12.75" customHeight="1" x14ac:dyDescent="0.25">
      <c r="A966" s="1"/>
    </row>
    <row r="967" spans="1:1" ht="12.75" customHeight="1" x14ac:dyDescent="0.25">
      <c r="A967" s="1"/>
    </row>
    <row r="968" spans="1:1" ht="12.75" customHeight="1" x14ac:dyDescent="0.25">
      <c r="A968" s="1"/>
    </row>
    <row r="969" spans="1:1" ht="12.75" customHeight="1" x14ac:dyDescent="0.25">
      <c r="A969" s="1"/>
    </row>
    <row r="970" spans="1:1" ht="12.75" customHeight="1" x14ac:dyDescent="0.25">
      <c r="A970" s="1"/>
    </row>
    <row r="971" spans="1:1" ht="12.75" customHeight="1" x14ac:dyDescent="0.25">
      <c r="A971" s="1"/>
    </row>
    <row r="972" spans="1:1" ht="12.75" customHeight="1" x14ac:dyDescent="0.25">
      <c r="A972" s="1"/>
    </row>
    <row r="973" spans="1:1" ht="12.75" customHeight="1" x14ac:dyDescent="0.25">
      <c r="A973" s="1"/>
    </row>
    <row r="974" spans="1:1" ht="12.75" customHeight="1" x14ac:dyDescent="0.25">
      <c r="A974" s="1"/>
    </row>
    <row r="975" spans="1:1" ht="12.75" customHeight="1" x14ac:dyDescent="0.25">
      <c r="A975" s="1"/>
    </row>
    <row r="976" spans="1:1" ht="12.75" customHeight="1" x14ac:dyDescent="0.25">
      <c r="A976" s="1"/>
    </row>
    <row r="977" spans="1:1" ht="12.75" customHeight="1" x14ac:dyDescent="0.25">
      <c r="A977" s="1"/>
    </row>
    <row r="978" spans="1:1" ht="12.75" customHeight="1" x14ac:dyDescent="0.25">
      <c r="A978" s="1"/>
    </row>
    <row r="979" spans="1:1" ht="12.75" customHeight="1" x14ac:dyDescent="0.25">
      <c r="A979" s="1"/>
    </row>
    <row r="980" spans="1:1" ht="12.75" customHeight="1" x14ac:dyDescent="0.25">
      <c r="A980" s="1"/>
    </row>
    <row r="981" spans="1:1" ht="12.75" customHeight="1" x14ac:dyDescent="0.25">
      <c r="A981" s="1"/>
    </row>
    <row r="982" spans="1:1" ht="12.75" customHeight="1" x14ac:dyDescent="0.25">
      <c r="A982" s="1"/>
    </row>
    <row r="983" spans="1:1" ht="12.75" customHeight="1" x14ac:dyDescent="0.25">
      <c r="A983" s="1"/>
    </row>
    <row r="984" spans="1:1" ht="12.75" customHeight="1" x14ac:dyDescent="0.25">
      <c r="A984" s="1"/>
    </row>
    <row r="985" spans="1:1" ht="12.75" customHeight="1" x14ac:dyDescent="0.25">
      <c r="A985" s="1"/>
    </row>
    <row r="986" spans="1:1" ht="12.75" customHeight="1" x14ac:dyDescent="0.25">
      <c r="A986" s="1"/>
    </row>
    <row r="987" spans="1:1" ht="12.75" customHeight="1" x14ac:dyDescent="0.25">
      <c r="A987" s="1"/>
    </row>
    <row r="988" spans="1:1" ht="12.75" customHeight="1" x14ac:dyDescent="0.25">
      <c r="A988" s="1"/>
    </row>
    <row r="989" spans="1:1" ht="12.75" customHeight="1" x14ac:dyDescent="0.25">
      <c r="A989" s="1"/>
    </row>
    <row r="990" spans="1:1" ht="12.75" customHeight="1" x14ac:dyDescent="0.25">
      <c r="A990" s="1"/>
    </row>
    <row r="991" spans="1:1" ht="12.75" customHeight="1" x14ac:dyDescent="0.25">
      <c r="A991" s="1"/>
    </row>
    <row r="992" spans="1:1" ht="12.75" customHeight="1" x14ac:dyDescent="0.25">
      <c r="A992" s="1"/>
    </row>
    <row r="993" spans="1:1" ht="12.75" customHeight="1" x14ac:dyDescent="0.25">
      <c r="A993" s="1"/>
    </row>
    <row r="994" spans="1:1" ht="12.75" customHeight="1" x14ac:dyDescent="0.25">
      <c r="A994" s="1"/>
    </row>
    <row r="995" spans="1:1" ht="12.75" customHeight="1" x14ac:dyDescent="0.25">
      <c r="A995" s="1"/>
    </row>
    <row r="996" spans="1:1" ht="12.75" customHeight="1" x14ac:dyDescent="0.25">
      <c r="A996" s="1"/>
    </row>
  </sheetData>
  <mergeCells count="60">
    <mergeCell ref="A70:J70"/>
    <mergeCell ref="K70:L70"/>
    <mergeCell ref="A69:J69"/>
    <mergeCell ref="I43:J43"/>
    <mergeCell ref="A46:A48"/>
    <mergeCell ref="D46:D48"/>
    <mergeCell ref="E46:J46"/>
    <mergeCell ref="B46:B48"/>
    <mergeCell ref="C46:C48"/>
    <mergeCell ref="K46:L46"/>
    <mergeCell ref="K47:K48"/>
    <mergeCell ref="L47:L48"/>
    <mergeCell ref="K68:L68"/>
    <mergeCell ref="K63:L63"/>
    <mergeCell ref="A65:J65"/>
    <mergeCell ref="K65:L65"/>
    <mergeCell ref="C43:D43"/>
    <mergeCell ref="E43:F43"/>
    <mergeCell ref="G43:H43"/>
    <mergeCell ref="C42:D42"/>
    <mergeCell ref="K69:L69"/>
    <mergeCell ref="A67:J67"/>
    <mergeCell ref="K67:L67"/>
    <mergeCell ref="A68:J68"/>
    <mergeCell ref="A63:J63"/>
    <mergeCell ref="K35:L35"/>
    <mergeCell ref="A37:J37"/>
    <mergeCell ref="K37:L37"/>
    <mergeCell ref="A39:L40"/>
    <mergeCell ref="I42:J42"/>
    <mergeCell ref="A35:J35"/>
    <mergeCell ref="E42:F42"/>
    <mergeCell ref="G42:H42"/>
    <mergeCell ref="B4:D4"/>
    <mergeCell ref="B5:D5"/>
    <mergeCell ref="B6:D6"/>
    <mergeCell ref="B7:D7"/>
    <mergeCell ref="A8:A10"/>
    <mergeCell ref="B8:B10"/>
    <mergeCell ref="C8:C10"/>
    <mergeCell ref="D8:D10"/>
    <mergeCell ref="A1:L1"/>
    <mergeCell ref="B2:D2"/>
    <mergeCell ref="F2:I2"/>
    <mergeCell ref="K2:L2"/>
    <mergeCell ref="B3:D3"/>
    <mergeCell ref="K3:L3"/>
    <mergeCell ref="F3:I3"/>
    <mergeCell ref="K4:L4"/>
    <mergeCell ref="F7:I7"/>
    <mergeCell ref="E8:J8"/>
    <mergeCell ref="K8:L8"/>
    <mergeCell ref="K9:K10"/>
    <mergeCell ref="L9:L10"/>
    <mergeCell ref="F4:I4"/>
    <mergeCell ref="F5:I5"/>
    <mergeCell ref="K5:L5"/>
    <mergeCell ref="F6:I6"/>
    <mergeCell ref="K6:L6"/>
    <mergeCell ref="K7:L7"/>
  </mergeCells>
  <pageMargins left="0.511811024" right="0.511811024" top="0.78740157499999996" bottom="0.78740157499999996" header="0" footer="0"/>
  <pageSetup paperSize="9" orientation="landscape"/>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Z996"/>
  <sheetViews>
    <sheetView workbookViewId="0">
      <selection activeCell="I37" sqref="I37"/>
    </sheetView>
  </sheetViews>
  <sheetFormatPr defaultColWidth="14.453125" defaultRowHeight="15" customHeight="1" x14ac:dyDescent="0.25"/>
  <cols>
    <col min="1" max="1" width="3.7265625" customWidth="1"/>
    <col min="2" max="2" width="47.7265625" customWidth="1"/>
    <col min="3" max="3" width="6.7265625" customWidth="1"/>
    <col min="4" max="4" width="5.54296875" customWidth="1"/>
    <col min="5" max="5" width="9.1796875" customWidth="1"/>
    <col min="6" max="6" width="8.81640625" customWidth="1"/>
    <col min="7" max="7" width="8.7265625" customWidth="1"/>
    <col min="8" max="8" width="9" customWidth="1"/>
    <col min="9" max="9" width="9.1796875" customWidth="1"/>
    <col min="10" max="10" width="9.26953125" customWidth="1"/>
    <col min="11" max="11" width="10" customWidth="1"/>
    <col min="12" max="12" width="11" customWidth="1"/>
    <col min="13" max="26" width="8.7265625" customWidth="1"/>
  </cols>
  <sheetData>
    <row r="1" spans="1:26" ht="21.75" customHeight="1" x14ac:dyDescent="0.25">
      <c r="A1" s="427" t="s">
        <v>102</v>
      </c>
      <c r="B1" s="335"/>
      <c r="C1" s="335"/>
      <c r="D1" s="335"/>
      <c r="E1" s="335"/>
      <c r="F1" s="335"/>
      <c r="G1" s="335"/>
      <c r="H1" s="335"/>
      <c r="I1" s="335"/>
      <c r="J1" s="335"/>
      <c r="K1" s="335"/>
      <c r="L1" s="336"/>
    </row>
    <row r="2" spans="1:26" ht="12.75" customHeight="1" x14ac:dyDescent="0.25">
      <c r="A2" s="162" t="s">
        <v>4</v>
      </c>
      <c r="B2" s="399"/>
      <c r="C2" s="316"/>
      <c r="D2" s="317"/>
      <c r="E2" s="163" t="s">
        <v>260</v>
      </c>
      <c r="F2" s="358"/>
      <c r="G2" s="316"/>
      <c r="H2" s="316"/>
      <c r="I2" s="317"/>
      <c r="J2" s="163" t="s">
        <v>261</v>
      </c>
      <c r="K2" s="399"/>
      <c r="L2" s="296"/>
    </row>
    <row r="3" spans="1:26" ht="12.75" customHeight="1" x14ac:dyDescent="0.25">
      <c r="A3" s="164" t="s">
        <v>7</v>
      </c>
      <c r="B3" s="365"/>
      <c r="C3" s="254"/>
      <c r="D3" s="255"/>
      <c r="E3" s="228" t="s">
        <v>260</v>
      </c>
      <c r="F3" s="363"/>
      <c r="G3" s="254"/>
      <c r="H3" s="254"/>
      <c r="I3" s="255"/>
      <c r="J3" s="165" t="s">
        <v>261</v>
      </c>
      <c r="K3" s="365"/>
      <c r="L3" s="304"/>
    </row>
    <row r="4" spans="1:26" ht="12.75" customHeight="1" x14ac:dyDescent="0.25">
      <c r="A4" s="166" t="s">
        <v>9</v>
      </c>
      <c r="B4" s="391"/>
      <c r="C4" s="254"/>
      <c r="D4" s="255"/>
      <c r="E4" s="167" t="s">
        <v>260</v>
      </c>
      <c r="F4" s="364"/>
      <c r="G4" s="254"/>
      <c r="H4" s="254"/>
      <c r="I4" s="255"/>
      <c r="J4" s="167" t="s">
        <v>261</v>
      </c>
      <c r="K4" s="391"/>
      <c r="L4" s="304"/>
    </row>
    <row r="5" spans="1:26" ht="12.75" customHeight="1" x14ac:dyDescent="0.25">
      <c r="A5" s="164" t="s">
        <v>11</v>
      </c>
      <c r="B5" s="365"/>
      <c r="C5" s="254"/>
      <c r="D5" s="255"/>
      <c r="E5" s="165" t="s">
        <v>260</v>
      </c>
      <c r="F5" s="363"/>
      <c r="G5" s="254"/>
      <c r="H5" s="254"/>
      <c r="I5" s="255"/>
      <c r="J5" s="165" t="s">
        <v>261</v>
      </c>
      <c r="K5" s="432"/>
      <c r="L5" s="304"/>
    </row>
    <row r="6" spans="1:26" ht="12.75" customHeight="1" x14ac:dyDescent="0.25">
      <c r="A6" s="166" t="s">
        <v>40</v>
      </c>
      <c r="B6" s="391"/>
      <c r="C6" s="254"/>
      <c r="D6" s="255"/>
      <c r="E6" s="167" t="s">
        <v>260</v>
      </c>
      <c r="F6" s="364"/>
      <c r="G6" s="254"/>
      <c r="H6" s="254"/>
      <c r="I6" s="255"/>
      <c r="J6" s="167" t="s">
        <v>261</v>
      </c>
      <c r="K6" s="391"/>
      <c r="L6" s="304"/>
    </row>
    <row r="7" spans="1:26" ht="12.75" customHeight="1" x14ac:dyDescent="0.25">
      <c r="A7" s="229" t="s">
        <v>42</v>
      </c>
      <c r="B7" s="433"/>
      <c r="C7" s="319"/>
      <c r="D7" s="320"/>
      <c r="E7" s="230" t="s">
        <v>260</v>
      </c>
      <c r="F7" s="428"/>
      <c r="G7" s="319"/>
      <c r="H7" s="319"/>
      <c r="I7" s="320"/>
      <c r="J7" s="231" t="s">
        <v>261</v>
      </c>
      <c r="K7" s="433"/>
      <c r="L7" s="414"/>
    </row>
    <row r="8" spans="1:26" ht="12.75" customHeight="1" x14ac:dyDescent="0.25">
      <c r="A8" s="382" t="s">
        <v>262</v>
      </c>
      <c r="B8" s="384" t="s">
        <v>289</v>
      </c>
      <c r="C8" s="404" t="s">
        <v>264</v>
      </c>
      <c r="D8" s="404" t="s">
        <v>265</v>
      </c>
      <c r="E8" s="429" t="s">
        <v>266</v>
      </c>
      <c r="F8" s="316"/>
      <c r="G8" s="316"/>
      <c r="H8" s="316"/>
      <c r="I8" s="316"/>
      <c r="J8" s="317"/>
      <c r="K8" s="430" t="s">
        <v>267</v>
      </c>
      <c r="L8" s="296"/>
    </row>
    <row r="9" spans="1:26" ht="12.75" customHeight="1" x14ac:dyDescent="0.25">
      <c r="A9" s="383"/>
      <c r="B9" s="385"/>
      <c r="C9" s="385"/>
      <c r="D9" s="385"/>
      <c r="E9" s="232" t="s">
        <v>4</v>
      </c>
      <c r="F9" s="173" t="s">
        <v>7</v>
      </c>
      <c r="G9" s="173" t="s">
        <v>9</v>
      </c>
      <c r="H9" s="173" t="s">
        <v>11</v>
      </c>
      <c r="I9" s="173" t="s">
        <v>40</v>
      </c>
      <c r="J9" s="173" t="s">
        <v>42</v>
      </c>
      <c r="K9" s="431" t="s">
        <v>268</v>
      </c>
      <c r="L9" s="378" t="s">
        <v>269</v>
      </c>
    </row>
    <row r="10" spans="1:26" ht="12.75" customHeight="1" x14ac:dyDescent="0.25">
      <c r="A10" s="377"/>
      <c r="B10" s="386"/>
      <c r="C10" s="386"/>
      <c r="D10" s="386"/>
      <c r="E10" s="176" t="s">
        <v>270</v>
      </c>
      <c r="F10" s="176" t="s">
        <v>270</v>
      </c>
      <c r="G10" s="176" t="s">
        <v>270</v>
      </c>
      <c r="H10" s="176" t="s">
        <v>270</v>
      </c>
      <c r="I10" s="176" t="s">
        <v>270</v>
      </c>
      <c r="J10" s="176" t="s">
        <v>270</v>
      </c>
      <c r="K10" s="386"/>
      <c r="L10" s="371"/>
    </row>
    <row r="11" spans="1:26" ht="12.75" customHeight="1" x14ac:dyDescent="0.25">
      <c r="A11" s="178">
        <v>1</v>
      </c>
      <c r="B11" s="233"/>
      <c r="C11" s="216"/>
      <c r="D11" s="234"/>
      <c r="E11" s="181">
        <v>0</v>
      </c>
      <c r="F11" s="181"/>
      <c r="G11" s="181"/>
      <c r="H11" s="181"/>
      <c r="I11" s="181"/>
      <c r="J11" s="181"/>
      <c r="K11" s="218">
        <f t="shared" ref="K11:K25" si="0">AVERAGE(E11:J11)</f>
        <v>0</v>
      </c>
      <c r="L11" s="219">
        <f t="shared" ref="L11:L25" si="1">K11*D11</f>
        <v>0</v>
      </c>
      <c r="M11" s="208"/>
      <c r="N11" s="208"/>
      <c r="O11" s="208"/>
      <c r="P11" s="208"/>
      <c r="Q11" s="208"/>
      <c r="R11" s="208"/>
      <c r="S11" s="208"/>
      <c r="T11" s="208"/>
      <c r="U11" s="208"/>
      <c r="V11" s="208"/>
      <c r="W11" s="208"/>
      <c r="X11" s="208"/>
      <c r="Y11" s="208"/>
      <c r="Z11" s="208"/>
    </row>
    <row r="12" spans="1:26" ht="12.75" customHeight="1" x14ac:dyDescent="0.25">
      <c r="A12" s="184">
        <v>2</v>
      </c>
      <c r="B12" s="185"/>
      <c r="C12" s="192"/>
      <c r="D12" s="187"/>
      <c r="E12" s="188">
        <v>0</v>
      </c>
      <c r="F12" s="188"/>
      <c r="G12" s="188"/>
      <c r="H12" s="188"/>
      <c r="I12" s="188"/>
      <c r="J12" s="188"/>
      <c r="K12" s="218">
        <f t="shared" si="0"/>
        <v>0</v>
      </c>
      <c r="L12" s="219">
        <f t="shared" si="1"/>
        <v>0</v>
      </c>
      <c r="M12" s="208"/>
      <c r="N12" s="208"/>
      <c r="O12" s="208"/>
      <c r="P12" s="208"/>
      <c r="Q12" s="208"/>
      <c r="R12" s="208"/>
      <c r="S12" s="208"/>
      <c r="T12" s="208"/>
      <c r="U12" s="208"/>
      <c r="V12" s="208"/>
      <c r="W12" s="208"/>
      <c r="X12" s="208"/>
      <c r="Y12" s="208"/>
      <c r="Z12" s="208"/>
    </row>
    <row r="13" spans="1:26" ht="12.75" customHeight="1" x14ac:dyDescent="0.25">
      <c r="A13" s="184">
        <v>3</v>
      </c>
      <c r="B13" s="185"/>
      <c r="C13" s="186"/>
      <c r="D13" s="187"/>
      <c r="E13" s="188">
        <v>0</v>
      </c>
      <c r="F13" s="188"/>
      <c r="G13" s="188"/>
      <c r="H13" s="188"/>
      <c r="I13" s="188"/>
      <c r="J13" s="188"/>
      <c r="K13" s="218">
        <f t="shared" si="0"/>
        <v>0</v>
      </c>
      <c r="L13" s="219">
        <f t="shared" si="1"/>
        <v>0</v>
      </c>
      <c r="M13" s="208"/>
      <c r="N13" s="208"/>
      <c r="O13" s="208"/>
      <c r="P13" s="208"/>
      <c r="Q13" s="208"/>
      <c r="R13" s="208"/>
      <c r="S13" s="208"/>
      <c r="T13" s="208"/>
      <c r="U13" s="208"/>
      <c r="V13" s="208"/>
      <c r="W13" s="208"/>
      <c r="X13" s="208"/>
      <c r="Y13" s="208"/>
      <c r="Z13" s="208"/>
    </row>
    <row r="14" spans="1:26" ht="12.75" customHeight="1" x14ac:dyDescent="0.25">
      <c r="A14" s="184">
        <v>4</v>
      </c>
      <c r="B14" s="185"/>
      <c r="C14" s="192"/>
      <c r="D14" s="187"/>
      <c r="E14" s="188">
        <v>0</v>
      </c>
      <c r="F14" s="188"/>
      <c r="G14" s="188"/>
      <c r="H14" s="188"/>
      <c r="I14" s="188"/>
      <c r="J14" s="188"/>
      <c r="K14" s="218">
        <f t="shared" si="0"/>
        <v>0</v>
      </c>
      <c r="L14" s="219">
        <f t="shared" si="1"/>
        <v>0</v>
      </c>
      <c r="M14" s="208"/>
      <c r="N14" s="235"/>
      <c r="O14" s="208"/>
      <c r="P14" s="208"/>
      <c r="Q14" s="208"/>
      <c r="R14" s="208"/>
      <c r="S14" s="208"/>
      <c r="T14" s="208"/>
      <c r="U14" s="208"/>
      <c r="V14" s="208"/>
      <c r="W14" s="208"/>
      <c r="X14" s="208"/>
      <c r="Y14" s="208"/>
      <c r="Z14" s="208"/>
    </row>
    <row r="15" spans="1:26" ht="12.75" customHeight="1" x14ac:dyDescent="0.25">
      <c r="A15" s="184">
        <v>5</v>
      </c>
      <c r="B15" s="185"/>
      <c r="C15" s="192"/>
      <c r="D15" s="187"/>
      <c r="E15" s="188">
        <v>0</v>
      </c>
      <c r="F15" s="188"/>
      <c r="G15" s="188"/>
      <c r="H15" s="188"/>
      <c r="I15" s="188"/>
      <c r="J15" s="188"/>
      <c r="K15" s="218">
        <f t="shared" si="0"/>
        <v>0</v>
      </c>
      <c r="L15" s="219">
        <f t="shared" si="1"/>
        <v>0</v>
      </c>
      <c r="M15" s="208"/>
      <c r="N15" s="208"/>
      <c r="O15" s="208"/>
      <c r="P15" s="208"/>
      <c r="Q15" s="208"/>
      <c r="R15" s="208"/>
      <c r="S15" s="208"/>
      <c r="T15" s="208"/>
      <c r="U15" s="208"/>
      <c r="V15" s="208"/>
      <c r="W15" s="208"/>
      <c r="X15" s="208"/>
      <c r="Y15" s="208"/>
      <c r="Z15" s="208"/>
    </row>
    <row r="16" spans="1:26" ht="12.75" customHeight="1" x14ac:dyDescent="0.25">
      <c r="A16" s="184">
        <v>6</v>
      </c>
      <c r="B16" s="236"/>
      <c r="C16" s="192"/>
      <c r="D16" s="187"/>
      <c r="E16" s="188">
        <v>0</v>
      </c>
      <c r="F16" s="188"/>
      <c r="G16" s="188"/>
      <c r="H16" s="188"/>
      <c r="I16" s="188"/>
      <c r="J16" s="188"/>
      <c r="K16" s="218">
        <f t="shared" si="0"/>
        <v>0</v>
      </c>
      <c r="L16" s="219">
        <f t="shared" si="1"/>
        <v>0</v>
      </c>
      <c r="M16" s="208"/>
      <c r="N16" s="208"/>
      <c r="O16" s="208"/>
      <c r="P16" s="208"/>
      <c r="Q16" s="208"/>
      <c r="R16" s="208"/>
      <c r="S16" s="208"/>
      <c r="T16" s="208"/>
      <c r="U16" s="208"/>
      <c r="V16" s="208"/>
      <c r="W16" s="208"/>
      <c r="X16" s="208"/>
      <c r="Y16" s="208"/>
      <c r="Z16" s="208"/>
    </row>
    <row r="17" spans="1:26" ht="12.75" customHeight="1" x14ac:dyDescent="0.25">
      <c r="A17" s="184">
        <v>7</v>
      </c>
      <c r="B17" s="191"/>
      <c r="C17" s="192"/>
      <c r="D17" s="187"/>
      <c r="E17" s="188">
        <v>0</v>
      </c>
      <c r="F17" s="188"/>
      <c r="G17" s="188"/>
      <c r="H17" s="188"/>
      <c r="I17" s="188"/>
      <c r="J17" s="188"/>
      <c r="K17" s="218">
        <f t="shared" si="0"/>
        <v>0</v>
      </c>
      <c r="L17" s="219">
        <f t="shared" si="1"/>
        <v>0</v>
      </c>
      <c r="M17" s="208"/>
      <c r="N17" s="208"/>
      <c r="O17" s="208"/>
      <c r="P17" s="208"/>
      <c r="Q17" s="208"/>
      <c r="R17" s="208"/>
      <c r="S17" s="208"/>
      <c r="T17" s="208"/>
      <c r="U17" s="208"/>
      <c r="V17" s="208"/>
      <c r="W17" s="208"/>
      <c r="X17" s="208"/>
      <c r="Y17" s="208"/>
      <c r="Z17" s="208"/>
    </row>
    <row r="18" spans="1:26" ht="12.75" customHeight="1" x14ac:dyDescent="0.25">
      <c r="A18" s="184">
        <v>8</v>
      </c>
      <c r="B18" s="191"/>
      <c r="C18" s="192"/>
      <c r="D18" s="187"/>
      <c r="E18" s="188">
        <v>0</v>
      </c>
      <c r="F18" s="188"/>
      <c r="G18" s="188"/>
      <c r="H18" s="188"/>
      <c r="I18" s="188"/>
      <c r="J18" s="188"/>
      <c r="K18" s="218">
        <f t="shared" si="0"/>
        <v>0</v>
      </c>
      <c r="L18" s="219">
        <f t="shared" si="1"/>
        <v>0</v>
      </c>
      <c r="M18" s="208"/>
      <c r="N18" s="208"/>
      <c r="O18" s="208"/>
      <c r="P18" s="208"/>
      <c r="Q18" s="208"/>
      <c r="R18" s="208"/>
      <c r="S18" s="208"/>
      <c r="T18" s="208"/>
      <c r="U18" s="208"/>
      <c r="V18" s="208"/>
      <c r="W18" s="208"/>
      <c r="X18" s="208"/>
      <c r="Y18" s="208"/>
      <c r="Z18" s="208"/>
    </row>
    <row r="19" spans="1:26" ht="12.75" customHeight="1" x14ac:dyDescent="0.25">
      <c r="A19" s="184">
        <v>9</v>
      </c>
      <c r="B19" s="191"/>
      <c r="C19" s="192"/>
      <c r="D19" s="187"/>
      <c r="E19" s="188">
        <v>0</v>
      </c>
      <c r="F19" s="188"/>
      <c r="G19" s="188"/>
      <c r="H19" s="188"/>
      <c r="I19" s="188"/>
      <c r="J19" s="188"/>
      <c r="K19" s="218">
        <f t="shared" si="0"/>
        <v>0</v>
      </c>
      <c r="L19" s="219">
        <f t="shared" si="1"/>
        <v>0</v>
      </c>
      <c r="M19" s="208"/>
      <c r="N19" s="208"/>
      <c r="O19" s="208"/>
      <c r="P19" s="208"/>
      <c r="Q19" s="208"/>
      <c r="R19" s="208"/>
      <c r="S19" s="208"/>
      <c r="T19" s="208"/>
      <c r="U19" s="208"/>
      <c r="V19" s="208"/>
      <c r="W19" s="208"/>
      <c r="X19" s="208"/>
      <c r="Y19" s="208"/>
      <c r="Z19" s="208"/>
    </row>
    <row r="20" spans="1:26" ht="12.75" customHeight="1" x14ac:dyDescent="0.25">
      <c r="A20" s="184">
        <v>10</v>
      </c>
      <c r="B20" s="191"/>
      <c r="C20" s="192"/>
      <c r="D20" s="187"/>
      <c r="E20" s="188">
        <v>0</v>
      </c>
      <c r="F20" s="188"/>
      <c r="G20" s="188"/>
      <c r="H20" s="188"/>
      <c r="I20" s="188"/>
      <c r="J20" s="188"/>
      <c r="K20" s="218">
        <f t="shared" si="0"/>
        <v>0</v>
      </c>
      <c r="L20" s="219">
        <f t="shared" si="1"/>
        <v>0</v>
      </c>
      <c r="M20" s="208"/>
      <c r="N20" s="208"/>
      <c r="O20" s="208"/>
      <c r="P20" s="208"/>
      <c r="Q20" s="208"/>
      <c r="R20" s="208"/>
      <c r="S20" s="208"/>
      <c r="T20" s="208"/>
      <c r="U20" s="208"/>
      <c r="V20" s="208"/>
      <c r="W20" s="208"/>
      <c r="X20" s="208"/>
      <c r="Y20" s="208"/>
      <c r="Z20" s="208"/>
    </row>
    <row r="21" spans="1:26" ht="12.75" customHeight="1" x14ac:dyDescent="0.25">
      <c r="A21" s="184">
        <v>11</v>
      </c>
      <c r="B21" s="191"/>
      <c r="C21" s="192"/>
      <c r="D21" s="187"/>
      <c r="E21" s="188">
        <v>0</v>
      </c>
      <c r="F21" s="188"/>
      <c r="G21" s="188"/>
      <c r="H21" s="188"/>
      <c r="I21" s="188"/>
      <c r="J21" s="188"/>
      <c r="K21" s="218">
        <f t="shared" si="0"/>
        <v>0</v>
      </c>
      <c r="L21" s="219">
        <f t="shared" si="1"/>
        <v>0</v>
      </c>
      <c r="M21" s="208"/>
      <c r="N21" s="208"/>
      <c r="O21" s="208"/>
      <c r="P21" s="208"/>
      <c r="Q21" s="208"/>
      <c r="R21" s="208"/>
      <c r="S21" s="208"/>
      <c r="T21" s="208"/>
      <c r="U21" s="208"/>
      <c r="V21" s="208"/>
      <c r="W21" s="208"/>
      <c r="X21" s="208"/>
      <c r="Y21" s="208"/>
      <c r="Z21" s="208"/>
    </row>
    <row r="22" spans="1:26" ht="12.75" customHeight="1" x14ac:dyDescent="0.25">
      <c r="A22" s="184">
        <v>12</v>
      </c>
      <c r="B22" s="185"/>
      <c r="C22" s="192"/>
      <c r="D22" s="187"/>
      <c r="E22" s="188">
        <v>0</v>
      </c>
      <c r="F22" s="188"/>
      <c r="G22" s="188"/>
      <c r="H22" s="188"/>
      <c r="I22" s="188"/>
      <c r="J22" s="188"/>
      <c r="K22" s="218">
        <f t="shared" si="0"/>
        <v>0</v>
      </c>
      <c r="L22" s="219">
        <f t="shared" si="1"/>
        <v>0</v>
      </c>
      <c r="M22" s="208"/>
      <c r="N22" s="208"/>
      <c r="O22" s="208"/>
      <c r="P22" s="208"/>
      <c r="Q22" s="208"/>
      <c r="R22" s="208"/>
      <c r="S22" s="208"/>
      <c r="T22" s="208"/>
      <c r="U22" s="208"/>
      <c r="V22" s="208"/>
      <c r="W22" s="208"/>
      <c r="X22" s="208"/>
      <c r="Y22" s="208"/>
      <c r="Z22" s="208"/>
    </row>
    <row r="23" spans="1:26" ht="12.75" customHeight="1" x14ac:dyDescent="0.25">
      <c r="A23" s="184">
        <v>13</v>
      </c>
      <c r="B23" s="212"/>
      <c r="C23" s="192"/>
      <c r="D23" s="14"/>
      <c r="E23" s="188">
        <v>0</v>
      </c>
      <c r="F23" s="188"/>
      <c r="G23" s="188"/>
      <c r="H23" s="188"/>
      <c r="I23" s="188"/>
      <c r="J23" s="188"/>
      <c r="K23" s="218">
        <f t="shared" si="0"/>
        <v>0</v>
      </c>
      <c r="L23" s="219">
        <f t="shared" si="1"/>
        <v>0</v>
      </c>
      <c r="M23" s="208"/>
      <c r="N23" s="208"/>
      <c r="O23" s="208"/>
      <c r="P23" s="208"/>
      <c r="Q23" s="208"/>
      <c r="R23" s="208"/>
      <c r="S23" s="208"/>
      <c r="T23" s="208"/>
      <c r="U23" s="208"/>
      <c r="V23" s="208"/>
      <c r="W23" s="208"/>
      <c r="X23" s="208"/>
      <c r="Y23" s="208"/>
      <c r="Z23" s="208"/>
    </row>
    <row r="24" spans="1:26" ht="12.75" customHeight="1" x14ac:dyDescent="0.25">
      <c r="A24" s="184">
        <v>14</v>
      </c>
      <c r="B24" s="212"/>
      <c r="C24" s="192"/>
      <c r="D24" s="14"/>
      <c r="E24" s="188">
        <v>0</v>
      </c>
      <c r="F24" s="188"/>
      <c r="G24" s="188"/>
      <c r="H24" s="188"/>
      <c r="I24" s="188"/>
      <c r="J24" s="188"/>
      <c r="K24" s="218">
        <f t="shared" si="0"/>
        <v>0</v>
      </c>
      <c r="L24" s="219">
        <f t="shared" si="1"/>
        <v>0</v>
      </c>
      <c r="M24" s="208"/>
      <c r="N24" s="208"/>
      <c r="O24" s="208"/>
      <c r="P24" s="208"/>
      <c r="Q24" s="208"/>
      <c r="R24" s="208"/>
      <c r="S24" s="208"/>
      <c r="T24" s="208"/>
      <c r="U24" s="208"/>
      <c r="V24" s="208"/>
      <c r="W24" s="208"/>
      <c r="X24" s="208"/>
      <c r="Y24" s="208"/>
      <c r="Z24" s="208"/>
    </row>
    <row r="25" spans="1:26" ht="12.75" customHeight="1" x14ac:dyDescent="0.25">
      <c r="A25" s="184">
        <v>15</v>
      </c>
      <c r="B25" s="191"/>
      <c r="C25" s="192"/>
      <c r="D25" s="237"/>
      <c r="E25" s="188">
        <v>0</v>
      </c>
      <c r="F25" s="188"/>
      <c r="G25" s="188"/>
      <c r="H25" s="188"/>
      <c r="I25" s="188"/>
      <c r="J25" s="188"/>
      <c r="K25" s="218">
        <f t="shared" si="0"/>
        <v>0</v>
      </c>
      <c r="L25" s="219">
        <f t="shared" si="1"/>
        <v>0</v>
      </c>
      <c r="M25" s="208"/>
      <c r="N25" s="208"/>
      <c r="O25" s="208"/>
      <c r="P25" s="208"/>
      <c r="Q25" s="208"/>
      <c r="R25" s="208"/>
      <c r="S25" s="208"/>
      <c r="T25" s="208"/>
      <c r="U25" s="208"/>
      <c r="V25" s="208"/>
      <c r="W25" s="208"/>
      <c r="X25" s="208"/>
      <c r="Y25" s="208"/>
      <c r="Z25" s="208"/>
    </row>
    <row r="26" spans="1:26" ht="12.75" customHeight="1" x14ac:dyDescent="0.25">
      <c r="A26" s="372" t="s">
        <v>290</v>
      </c>
      <c r="B26" s="266"/>
      <c r="C26" s="266"/>
      <c r="D26" s="266"/>
      <c r="E26" s="266"/>
      <c r="F26" s="266"/>
      <c r="G26" s="266"/>
      <c r="H26" s="266"/>
      <c r="I26" s="266"/>
      <c r="J26" s="267"/>
      <c r="K26" s="425">
        <f>SUM(L11:L25)</f>
        <v>0</v>
      </c>
      <c r="L26" s="267"/>
    </row>
    <row r="27" spans="1:26" ht="12.75" customHeight="1" x14ac:dyDescent="0.25">
      <c r="A27" s="223"/>
      <c r="B27" s="223"/>
      <c r="C27" s="223"/>
      <c r="D27" s="223"/>
      <c r="E27" s="223"/>
      <c r="F27" s="223"/>
      <c r="G27" s="223"/>
      <c r="H27" s="223"/>
      <c r="I27" s="223"/>
      <c r="J27" s="223"/>
      <c r="K27" s="227"/>
      <c r="L27" s="227"/>
      <c r="M27" s="19"/>
      <c r="N27" s="19"/>
    </row>
    <row r="28" spans="1:26" ht="12.75" customHeight="1" x14ac:dyDescent="0.3">
      <c r="A28" s="372" t="s">
        <v>291</v>
      </c>
      <c r="B28" s="266"/>
      <c r="C28" s="266"/>
      <c r="D28" s="266"/>
      <c r="E28" s="266"/>
      <c r="F28" s="266"/>
      <c r="G28" s="266"/>
      <c r="H28" s="266"/>
      <c r="I28" s="266"/>
      <c r="J28" s="267"/>
      <c r="K28" s="389">
        <f>(K26*10%)/12</f>
        <v>0</v>
      </c>
      <c r="L28" s="267"/>
      <c r="M28" s="19"/>
      <c r="N28" s="19"/>
    </row>
    <row r="29" spans="1:26" ht="12.75" customHeight="1" x14ac:dyDescent="0.25">
      <c r="A29" s="223"/>
      <c r="B29" s="223"/>
      <c r="C29" s="223"/>
      <c r="D29" s="223"/>
      <c r="E29" s="223"/>
      <c r="F29" s="223"/>
      <c r="G29" s="223"/>
      <c r="H29" s="223"/>
      <c r="I29" s="223"/>
      <c r="J29" s="223"/>
      <c r="K29" s="227"/>
      <c r="L29" s="227"/>
      <c r="M29" s="19"/>
      <c r="N29" s="19"/>
    </row>
    <row r="30" spans="1:26" ht="12.75" customHeight="1" x14ac:dyDescent="0.25">
      <c r="A30" s="1"/>
    </row>
    <row r="31" spans="1:26" ht="12.75" customHeight="1" x14ac:dyDescent="0.25">
      <c r="A31" s="334" t="s">
        <v>292</v>
      </c>
      <c r="B31" s="335"/>
      <c r="C31" s="335"/>
      <c r="D31" s="335"/>
      <c r="E31" s="335"/>
      <c r="F31" s="335"/>
      <c r="G31" s="335"/>
      <c r="H31" s="335"/>
      <c r="I31" s="335"/>
      <c r="J31" s="335"/>
      <c r="K31" s="335"/>
      <c r="L31" s="336"/>
    </row>
    <row r="32" spans="1:26" ht="12.75" customHeight="1" x14ac:dyDescent="0.25">
      <c r="A32" s="337"/>
      <c r="B32" s="293"/>
      <c r="C32" s="293"/>
      <c r="D32" s="293"/>
      <c r="E32" s="293"/>
      <c r="F32" s="293"/>
      <c r="G32" s="293"/>
      <c r="H32" s="293"/>
      <c r="I32" s="293"/>
      <c r="J32" s="293"/>
      <c r="K32" s="293"/>
      <c r="L32" s="338"/>
    </row>
    <row r="33" spans="1:12" ht="12.75" customHeight="1" x14ac:dyDescent="0.25">
      <c r="A33" s="337"/>
      <c r="B33" s="293"/>
      <c r="C33" s="293"/>
      <c r="D33" s="293"/>
      <c r="E33" s="293"/>
      <c r="F33" s="293"/>
      <c r="G33" s="293"/>
      <c r="H33" s="293"/>
      <c r="I33" s="293"/>
      <c r="J33" s="293"/>
      <c r="K33" s="293"/>
      <c r="L33" s="338"/>
    </row>
    <row r="34" spans="1:12" ht="12.75" customHeight="1" x14ac:dyDescent="0.25">
      <c r="A34" s="339"/>
      <c r="B34" s="311"/>
      <c r="C34" s="311"/>
      <c r="D34" s="311"/>
      <c r="E34" s="311"/>
      <c r="F34" s="311"/>
      <c r="G34" s="311"/>
      <c r="H34" s="311"/>
      <c r="I34" s="311"/>
      <c r="J34" s="311"/>
      <c r="K34" s="311"/>
      <c r="L34" s="340"/>
    </row>
    <row r="35" spans="1:12" ht="12.75" customHeight="1" x14ac:dyDescent="0.25">
      <c r="A35" s="1"/>
    </row>
    <row r="36" spans="1:12" ht="12.75" customHeight="1" x14ac:dyDescent="0.25">
      <c r="A36" s="1"/>
    </row>
    <row r="37" spans="1:12" ht="12.75" customHeight="1" x14ac:dyDescent="0.25">
      <c r="A37" s="1"/>
    </row>
    <row r="38" spans="1:12" ht="12.75" customHeight="1" x14ac:dyDescent="0.25">
      <c r="A38" s="1"/>
    </row>
    <row r="39" spans="1:12" ht="12.75" customHeight="1" x14ac:dyDescent="0.25">
      <c r="A39" s="1"/>
    </row>
    <row r="40" spans="1:12" ht="12.75" customHeight="1" x14ac:dyDescent="0.25">
      <c r="A40" s="1"/>
    </row>
    <row r="41" spans="1:12" ht="12.75" customHeight="1" x14ac:dyDescent="0.25">
      <c r="A41" s="1"/>
    </row>
    <row r="42" spans="1:12" ht="12.75" customHeight="1" x14ac:dyDescent="0.25">
      <c r="A42" s="1"/>
    </row>
    <row r="43" spans="1:12" ht="12.75" customHeight="1" x14ac:dyDescent="0.25">
      <c r="A43" s="1"/>
    </row>
    <row r="44" spans="1:12" ht="12.75" customHeight="1" x14ac:dyDescent="0.25">
      <c r="A44" s="1"/>
    </row>
    <row r="45" spans="1:12" ht="12.75" customHeight="1" x14ac:dyDescent="0.25">
      <c r="A45" s="1"/>
    </row>
    <row r="46" spans="1:12" ht="12.75" customHeight="1" x14ac:dyDescent="0.25">
      <c r="A46" s="1"/>
    </row>
    <row r="47" spans="1:12" ht="12.75" customHeight="1" x14ac:dyDescent="0.25">
      <c r="A47" s="1"/>
    </row>
    <row r="48" spans="1:12" ht="12.75" customHeight="1" x14ac:dyDescent="0.25">
      <c r="A48" s="1"/>
    </row>
    <row r="49" spans="1:1" ht="12.75" customHeight="1" x14ac:dyDescent="0.25">
      <c r="A49" s="1"/>
    </row>
    <row r="50" spans="1:1" ht="12.75" customHeight="1" x14ac:dyDescent="0.25">
      <c r="A50" s="1"/>
    </row>
    <row r="51" spans="1:1" ht="12.75" customHeight="1" x14ac:dyDescent="0.25">
      <c r="A51" s="1"/>
    </row>
    <row r="52" spans="1:1" ht="12.75" customHeight="1" x14ac:dyDescent="0.25">
      <c r="A52" s="1"/>
    </row>
    <row r="53" spans="1:1" ht="12.75" customHeight="1" x14ac:dyDescent="0.25">
      <c r="A53" s="1"/>
    </row>
    <row r="54" spans="1:1" ht="12.75" customHeight="1" x14ac:dyDescent="0.25">
      <c r="A54" s="1"/>
    </row>
    <row r="55" spans="1:1" ht="12.75" customHeight="1" x14ac:dyDescent="0.25">
      <c r="A55" s="1"/>
    </row>
    <row r="56" spans="1:1" ht="12.75" customHeight="1" x14ac:dyDescent="0.25">
      <c r="A56" s="1"/>
    </row>
    <row r="57" spans="1:1" ht="12.75" customHeight="1" x14ac:dyDescent="0.25">
      <c r="A57" s="1"/>
    </row>
    <row r="58" spans="1:1" ht="12.75" customHeight="1" x14ac:dyDescent="0.25">
      <c r="A58" s="1"/>
    </row>
    <row r="59" spans="1:1" ht="12.75" customHeight="1" x14ac:dyDescent="0.25">
      <c r="A59" s="1"/>
    </row>
    <row r="60" spans="1:1" ht="12.75" customHeight="1" x14ac:dyDescent="0.25">
      <c r="A60" s="1"/>
    </row>
    <row r="61" spans="1:1" ht="12.75" customHeight="1" x14ac:dyDescent="0.25">
      <c r="A61" s="1"/>
    </row>
    <row r="62" spans="1:1" ht="12.75" customHeight="1" x14ac:dyDescent="0.25">
      <c r="A62" s="1"/>
    </row>
    <row r="63" spans="1:1" ht="12.75" customHeight="1" x14ac:dyDescent="0.25">
      <c r="A63" s="1"/>
    </row>
    <row r="64" spans="1:1" ht="12.75" customHeight="1" x14ac:dyDescent="0.25">
      <c r="A64" s="1"/>
    </row>
    <row r="65" spans="1:1" ht="12.75" customHeight="1" x14ac:dyDescent="0.25">
      <c r="A65" s="1"/>
    </row>
    <row r="66" spans="1:1" ht="12.75" customHeight="1" x14ac:dyDescent="0.25">
      <c r="A66" s="1"/>
    </row>
    <row r="67" spans="1:1" ht="12.75" customHeight="1" x14ac:dyDescent="0.25">
      <c r="A67" s="1"/>
    </row>
    <row r="68" spans="1:1" ht="12.75" customHeight="1" x14ac:dyDescent="0.25">
      <c r="A68" s="1"/>
    </row>
    <row r="69" spans="1:1" ht="12.75" customHeight="1" x14ac:dyDescent="0.25">
      <c r="A69" s="1"/>
    </row>
    <row r="70" spans="1:1" ht="12.75" customHeight="1" x14ac:dyDescent="0.25">
      <c r="A70" s="1"/>
    </row>
    <row r="71" spans="1:1" ht="12.75" customHeight="1" x14ac:dyDescent="0.25">
      <c r="A71" s="1"/>
    </row>
    <row r="72" spans="1:1" ht="12.75" customHeight="1" x14ac:dyDescent="0.25">
      <c r="A72" s="1"/>
    </row>
    <row r="73" spans="1:1" ht="12.75" customHeight="1" x14ac:dyDescent="0.25">
      <c r="A73" s="1"/>
    </row>
    <row r="74" spans="1:1" ht="12.75" customHeight="1" x14ac:dyDescent="0.25">
      <c r="A74" s="1"/>
    </row>
    <row r="75" spans="1:1" ht="12.75" customHeight="1" x14ac:dyDescent="0.25">
      <c r="A75" s="1"/>
    </row>
    <row r="76" spans="1:1" ht="12.75" customHeight="1" x14ac:dyDescent="0.25">
      <c r="A76" s="1"/>
    </row>
    <row r="77" spans="1:1" ht="12.75" customHeight="1" x14ac:dyDescent="0.25">
      <c r="A77" s="1"/>
    </row>
    <row r="78" spans="1:1" ht="12.75" customHeight="1" x14ac:dyDescent="0.25">
      <c r="A78" s="1"/>
    </row>
    <row r="79" spans="1:1" ht="12.75" customHeight="1" x14ac:dyDescent="0.25">
      <c r="A79" s="1"/>
    </row>
    <row r="80" spans="1:1" ht="12.75" customHeight="1" x14ac:dyDescent="0.25">
      <c r="A80" s="1"/>
    </row>
    <row r="81" spans="1:1" ht="12.75" customHeight="1" x14ac:dyDescent="0.25">
      <c r="A81" s="1"/>
    </row>
    <row r="82" spans="1:1" ht="12.75" customHeight="1" x14ac:dyDescent="0.25">
      <c r="A82" s="1"/>
    </row>
    <row r="83" spans="1:1" ht="12.75" customHeight="1" x14ac:dyDescent="0.25">
      <c r="A83" s="1"/>
    </row>
    <row r="84" spans="1:1" ht="12.75" customHeight="1" x14ac:dyDescent="0.25">
      <c r="A84" s="1"/>
    </row>
    <row r="85" spans="1:1" ht="12.75" customHeight="1" x14ac:dyDescent="0.25">
      <c r="A85" s="1"/>
    </row>
    <row r="86" spans="1:1" ht="12.75" customHeight="1" x14ac:dyDescent="0.25">
      <c r="A86" s="1"/>
    </row>
    <row r="87" spans="1:1" ht="12.75" customHeight="1" x14ac:dyDescent="0.25">
      <c r="A87" s="1"/>
    </row>
    <row r="88" spans="1:1" ht="12.75" customHeight="1" x14ac:dyDescent="0.25">
      <c r="A88" s="1"/>
    </row>
    <row r="89" spans="1:1" ht="12.75" customHeight="1" x14ac:dyDescent="0.25">
      <c r="A89" s="1"/>
    </row>
    <row r="90" spans="1:1" ht="12.75" customHeight="1" x14ac:dyDescent="0.25">
      <c r="A90" s="1"/>
    </row>
    <row r="91" spans="1:1" ht="12.75" customHeight="1" x14ac:dyDescent="0.25">
      <c r="A91" s="1"/>
    </row>
    <row r="92" spans="1:1" ht="12.75" customHeight="1" x14ac:dyDescent="0.25">
      <c r="A92" s="1"/>
    </row>
    <row r="93" spans="1:1" ht="12.75" customHeight="1" x14ac:dyDescent="0.25">
      <c r="A93" s="1"/>
    </row>
    <row r="94" spans="1:1" ht="12.75" customHeight="1" x14ac:dyDescent="0.25">
      <c r="A94" s="1"/>
    </row>
    <row r="95" spans="1:1" ht="12.75" customHeight="1" x14ac:dyDescent="0.25">
      <c r="A95" s="1"/>
    </row>
    <row r="96" spans="1:1" ht="12.75" customHeight="1" x14ac:dyDescent="0.25">
      <c r="A96" s="1"/>
    </row>
    <row r="97" spans="1:1" ht="12.75" customHeight="1" x14ac:dyDescent="0.25">
      <c r="A97" s="1"/>
    </row>
    <row r="98" spans="1:1" ht="12.75" customHeight="1" x14ac:dyDescent="0.25">
      <c r="A98" s="1"/>
    </row>
    <row r="99" spans="1:1" ht="12.75" customHeight="1" x14ac:dyDescent="0.25">
      <c r="A99" s="1"/>
    </row>
    <row r="100" spans="1:1" ht="12.75" customHeight="1" x14ac:dyDescent="0.25">
      <c r="A100" s="1"/>
    </row>
    <row r="101" spans="1:1" ht="12.75" customHeight="1" x14ac:dyDescent="0.25">
      <c r="A101" s="1"/>
    </row>
    <row r="102" spans="1:1" ht="12.75" customHeight="1" x14ac:dyDescent="0.25">
      <c r="A102" s="1"/>
    </row>
    <row r="103" spans="1:1" ht="12.75" customHeight="1" x14ac:dyDescent="0.25">
      <c r="A103" s="1"/>
    </row>
    <row r="104" spans="1:1" ht="12.75" customHeight="1" x14ac:dyDescent="0.25">
      <c r="A104" s="1"/>
    </row>
    <row r="105" spans="1:1" ht="12.75" customHeight="1" x14ac:dyDescent="0.25">
      <c r="A105" s="1"/>
    </row>
    <row r="106" spans="1:1" ht="12.75" customHeight="1" x14ac:dyDescent="0.25">
      <c r="A106" s="1"/>
    </row>
    <row r="107" spans="1:1" ht="12.75" customHeight="1" x14ac:dyDescent="0.25">
      <c r="A107" s="1"/>
    </row>
    <row r="108" spans="1:1" ht="12.75" customHeight="1" x14ac:dyDescent="0.25">
      <c r="A108" s="1"/>
    </row>
    <row r="109" spans="1:1" ht="12.75" customHeight="1" x14ac:dyDescent="0.25">
      <c r="A109" s="1"/>
    </row>
    <row r="110" spans="1:1" ht="12.75" customHeight="1" x14ac:dyDescent="0.25">
      <c r="A110" s="1"/>
    </row>
    <row r="111" spans="1:1" ht="12.75" customHeight="1" x14ac:dyDescent="0.25">
      <c r="A111" s="1"/>
    </row>
    <row r="112" spans="1:1" ht="12.75" customHeight="1" x14ac:dyDescent="0.25">
      <c r="A112" s="1"/>
    </row>
    <row r="113" spans="1:1" ht="12.75" customHeight="1" x14ac:dyDescent="0.25">
      <c r="A113" s="1"/>
    </row>
    <row r="114" spans="1:1" ht="12.75" customHeight="1" x14ac:dyDescent="0.25">
      <c r="A114" s="1"/>
    </row>
    <row r="115" spans="1:1" ht="12.75" customHeight="1" x14ac:dyDescent="0.25">
      <c r="A115" s="1"/>
    </row>
    <row r="116" spans="1:1" ht="12.75" customHeight="1" x14ac:dyDescent="0.25">
      <c r="A116" s="1"/>
    </row>
    <row r="117" spans="1:1" ht="12.75" customHeight="1" x14ac:dyDescent="0.25">
      <c r="A117" s="1"/>
    </row>
    <row r="118" spans="1:1" ht="12.75" customHeight="1" x14ac:dyDescent="0.25">
      <c r="A118" s="1"/>
    </row>
    <row r="119" spans="1:1" ht="12.75" customHeight="1" x14ac:dyDescent="0.25">
      <c r="A119" s="1"/>
    </row>
    <row r="120" spans="1:1" ht="12.75" customHeight="1" x14ac:dyDescent="0.25">
      <c r="A120" s="1"/>
    </row>
    <row r="121" spans="1:1" ht="12.75" customHeight="1" x14ac:dyDescent="0.25">
      <c r="A121" s="1"/>
    </row>
    <row r="122" spans="1:1" ht="12.75" customHeight="1" x14ac:dyDescent="0.25">
      <c r="A122" s="1"/>
    </row>
    <row r="123" spans="1:1" ht="12.75" customHeight="1" x14ac:dyDescent="0.25">
      <c r="A123" s="1"/>
    </row>
    <row r="124" spans="1:1" ht="12.75" customHeight="1" x14ac:dyDescent="0.25">
      <c r="A124" s="1"/>
    </row>
    <row r="125" spans="1:1" ht="12.75" customHeight="1" x14ac:dyDescent="0.25">
      <c r="A125" s="1"/>
    </row>
    <row r="126" spans="1:1" ht="12.75" customHeight="1" x14ac:dyDescent="0.25">
      <c r="A126" s="1"/>
    </row>
    <row r="127" spans="1:1" ht="12.75" customHeight="1" x14ac:dyDescent="0.25">
      <c r="A127" s="1"/>
    </row>
    <row r="128" spans="1:1" ht="12.75" customHeight="1" x14ac:dyDescent="0.25">
      <c r="A128" s="1"/>
    </row>
    <row r="129" spans="1:1" ht="12.75" customHeight="1" x14ac:dyDescent="0.25">
      <c r="A129" s="1"/>
    </row>
    <row r="130" spans="1:1" ht="12.75" customHeight="1" x14ac:dyDescent="0.25">
      <c r="A130" s="1"/>
    </row>
    <row r="131" spans="1:1" ht="12.75" customHeight="1" x14ac:dyDescent="0.25">
      <c r="A131" s="1"/>
    </row>
    <row r="132" spans="1:1" ht="12.75" customHeight="1" x14ac:dyDescent="0.25">
      <c r="A132" s="1"/>
    </row>
    <row r="133" spans="1:1" ht="12.75" customHeight="1" x14ac:dyDescent="0.25">
      <c r="A133" s="1"/>
    </row>
    <row r="134" spans="1:1" ht="12.75" customHeight="1" x14ac:dyDescent="0.25">
      <c r="A134" s="1"/>
    </row>
    <row r="135" spans="1:1" ht="12.75" customHeight="1" x14ac:dyDescent="0.25">
      <c r="A135" s="1"/>
    </row>
    <row r="136" spans="1:1" ht="12.75" customHeight="1" x14ac:dyDescent="0.25">
      <c r="A136" s="1"/>
    </row>
    <row r="137" spans="1:1" ht="12.75" customHeight="1" x14ac:dyDescent="0.25">
      <c r="A137" s="1"/>
    </row>
    <row r="138" spans="1:1" ht="12.75" customHeight="1" x14ac:dyDescent="0.25">
      <c r="A138" s="1"/>
    </row>
    <row r="139" spans="1:1" ht="12.75" customHeight="1" x14ac:dyDescent="0.25">
      <c r="A139" s="1"/>
    </row>
    <row r="140" spans="1:1" ht="12.75" customHeight="1" x14ac:dyDescent="0.25">
      <c r="A140" s="1"/>
    </row>
    <row r="141" spans="1:1" ht="12.75" customHeight="1" x14ac:dyDescent="0.25">
      <c r="A141" s="1"/>
    </row>
    <row r="142" spans="1:1" ht="12.75" customHeight="1" x14ac:dyDescent="0.25">
      <c r="A142" s="1"/>
    </row>
    <row r="143" spans="1:1" ht="12.75" customHeight="1" x14ac:dyDescent="0.25">
      <c r="A143" s="1"/>
    </row>
    <row r="144" spans="1:1" ht="12.75" customHeight="1" x14ac:dyDescent="0.25">
      <c r="A144" s="1"/>
    </row>
    <row r="145" spans="1:1" ht="12.75" customHeight="1" x14ac:dyDescent="0.25">
      <c r="A145" s="1"/>
    </row>
    <row r="146" spans="1:1" ht="12.75" customHeight="1" x14ac:dyDescent="0.25">
      <c r="A146" s="1"/>
    </row>
    <row r="147" spans="1:1" ht="12.75" customHeight="1" x14ac:dyDescent="0.25">
      <c r="A147" s="1"/>
    </row>
    <row r="148" spans="1:1" ht="12.75" customHeight="1" x14ac:dyDescent="0.25">
      <c r="A148" s="1"/>
    </row>
    <row r="149" spans="1:1" ht="12.75" customHeight="1" x14ac:dyDescent="0.25">
      <c r="A149" s="1"/>
    </row>
    <row r="150" spans="1:1" ht="12.75" customHeight="1" x14ac:dyDescent="0.25">
      <c r="A150" s="1"/>
    </row>
    <row r="151" spans="1:1" ht="12.75" customHeight="1" x14ac:dyDescent="0.25">
      <c r="A151" s="1"/>
    </row>
    <row r="152" spans="1:1" ht="12.75" customHeight="1" x14ac:dyDescent="0.25">
      <c r="A152" s="1"/>
    </row>
    <row r="153" spans="1:1" ht="12.75" customHeight="1" x14ac:dyDescent="0.25">
      <c r="A153" s="1"/>
    </row>
    <row r="154" spans="1:1" ht="12.75" customHeight="1" x14ac:dyDescent="0.25">
      <c r="A154" s="1"/>
    </row>
    <row r="155" spans="1:1" ht="12.75" customHeight="1" x14ac:dyDescent="0.25">
      <c r="A155" s="1"/>
    </row>
    <row r="156" spans="1:1" ht="12.75" customHeight="1" x14ac:dyDescent="0.25">
      <c r="A156" s="1"/>
    </row>
    <row r="157" spans="1:1" ht="12.75" customHeight="1" x14ac:dyDescent="0.25">
      <c r="A157" s="1"/>
    </row>
    <row r="158" spans="1:1" ht="12.75" customHeight="1" x14ac:dyDescent="0.25">
      <c r="A158" s="1"/>
    </row>
    <row r="159" spans="1:1" ht="12.75" customHeight="1" x14ac:dyDescent="0.25">
      <c r="A159" s="1"/>
    </row>
    <row r="160" spans="1:1" ht="12.75" customHeight="1" x14ac:dyDescent="0.25">
      <c r="A160" s="1"/>
    </row>
    <row r="161" spans="1:1" ht="12.75" customHeight="1" x14ac:dyDescent="0.25">
      <c r="A161" s="1"/>
    </row>
    <row r="162" spans="1:1" ht="12.75" customHeight="1" x14ac:dyDescent="0.25">
      <c r="A162" s="1"/>
    </row>
    <row r="163" spans="1:1" ht="12.75" customHeight="1" x14ac:dyDescent="0.25">
      <c r="A163" s="1"/>
    </row>
    <row r="164" spans="1:1" ht="12.75" customHeight="1" x14ac:dyDescent="0.25">
      <c r="A164" s="1"/>
    </row>
    <row r="165" spans="1:1" ht="12.75" customHeight="1" x14ac:dyDescent="0.25">
      <c r="A165" s="1"/>
    </row>
    <row r="166" spans="1:1" ht="12.75" customHeight="1" x14ac:dyDescent="0.25">
      <c r="A166" s="1"/>
    </row>
    <row r="167" spans="1:1" ht="12.75" customHeight="1" x14ac:dyDescent="0.25">
      <c r="A167" s="1"/>
    </row>
    <row r="168" spans="1:1" ht="12.75" customHeight="1" x14ac:dyDescent="0.25">
      <c r="A168" s="1"/>
    </row>
    <row r="169" spans="1:1" ht="12.75" customHeight="1" x14ac:dyDescent="0.25">
      <c r="A169" s="1"/>
    </row>
    <row r="170" spans="1:1" ht="12.75" customHeight="1" x14ac:dyDescent="0.25">
      <c r="A170" s="1"/>
    </row>
    <row r="171" spans="1:1" ht="12.75" customHeight="1" x14ac:dyDescent="0.25">
      <c r="A171" s="1"/>
    </row>
    <row r="172" spans="1:1" ht="12.75" customHeight="1" x14ac:dyDescent="0.25">
      <c r="A172" s="1"/>
    </row>
    <row r="173" spans="1:1" ht="12.75" customHeight="1" x14ac:dyDescent="0.25">
      <c r="A173" s="1"/>
    </row>
    <row r="174" spans="1:1" ht="12.75" customHeight="1" x14ac:dyDescent="0.25">
      <c r="A174" s="1"/>
    </row>
    <row r="175" spans="1:1" ht="12.75" customHeight="1" x14ac:dyDescent="0.25">
      <c r="A175" s="1"/>
    </row>
    <row r="176" spans="1:1" ht="12.75" customHeight="1" x14ac:dyDescent="0.25">
      <c r="A176" s="1"/>
    </row>
    <row r="177" spans="1:1" ht="12.75" customHeight="1" x14ac:dyDescent="0.25">
      <c r="A177" s="1"/>
    </row>
    <row r="178" spans="1:1" ht="12.75" customHeight="1" x14ac:dyDescent="0.25">
      <c r="A178" s="1"/>
    </row>
    <row r="179" spans="1:1" ht="12.75" customHeight="1" x14ac:dyDescent="0.25">
      <c r="A179" s="1"/>
    </row>
    <row r="180" spans="1:1" ht="12.75" customHeight="1" x14ac:dyDescent="0.25">
      <c r="A180" s="1"/>
    </row>
    <row r="181" spans="1:1" ht="12.75" customHeight="1" x14ac:dyDescent="0.25">
      <c r="A181" s="1"/>
    </row>
    <row r="182" spans="1:1" ht="12.75" customHeight="1" x14ac:dyDescent="0.25">
      <c r="A182" s="1"/>
    </row>
    <row r="183" spans="1:1" ht="12.75" customHeight="1" x14ac:dyDescent="0.25">
      <c r="A183" s="1"/>
    </row>
    <row r="184" spans="1:1" ht="12.75" customHeight="1" x14ac:dyDescent="0.25">
      <c r="A184" s="1"/>
    </row>
    <row r="185" spans="1:1" ht="12.75" customHeight="1" x14ac:dyDescent="0.25">
      <c r="A185" s="1"/>
    </row>
    <row r="186" spans="1:1" ht="12.75" customHeight="1" x14ac:dyDescent="0.25">
      <c r="A186" s="1"/>
    </row>
    <row r="187" spans="1:1" ht="12.75" customHeight="1" x14ac:dyDescent="0.25">
      <c r="A187" s="1"/>
    </row>
    <row r="188" spans="1:1" ht="12.75" customHeight="1" x14ac:dyDescent="0.25">
      <c r="A188" s="1"/>
    </row>
    <row r="189" spans="1:1" ht="12.75" customHeight="1" x14ac:dyDescent="0.25">
      <c r="A189" s="1"/>
    </row>
    <row r="190" spans="1:1" ht="12.75" customHeight="1" x14ac:dyDescent="0.25">
      <c r="A190" s="1"/>
    </row>
    <row r="191" spans="1:1" ht="12.75" customHeight="1" x14ac:dyDescent="0.25">
      <c r="A191" s="1"/>
    </row>
    <row r="192" spans="1:1" ht="12.75" customHeight="1" x14ac:dyDescent="0.25">
      <c r="A192" s="1"/>
    </row>
    <row r="193" spans="1:1" ht="12.75" customHeight="1" x14ac:dyDescent="0.25">
      <c r="A193" s="1"/>
    </row>
    <row r="194" spans="1:1" ht="12.75" customHeight="1" x14ac:dyDescent="0.25">
      <c r="A194" s="1"/>
    </row>
    <row r="195" spans="1:1" ht="12.75" customHeight="1" x14ac:dyDescent="0.25">
      <c r="A195" s="1"/>
    </row>
    <row r="196" spans="1:1" ht="12.75" customHeight="1" x14ac:dyDescent="0.25">
      <c r="A196" s="1"/>
    </row>
    <row r="197" spans="1:1" ht="12.75" customHeight="1" x14ac:dyDescent="0.25">
      <c r="A197" s="1"/>
    </row>
    <row r="198" spans="1:1" ht="12.75" customHeight="1" x14ac:dyDescent="0.25">
      <c r="A198" s="1"/>
    </row>
    <row r="199" spans="1:1" ht="12.75" customHeight="1" x14ac:dyDescent="0.25">
      <c r="A199" s="1"/>
    </row>
    <row r="200" spans="1:1" ht="12.75" customHeight="1" x14ac:dyDescent="0.25">
      <c r="A200" s="1"/>
    </row>
    <row r="201" spans="1:1" ht="12.75" customHeight="1" x14ac:dyDescent="0.25">
      <c r="A201" s="1"/>
    </row>
    <row r="202" spans="1:1" ht="12.75" customHeight="1" x14ac:dyDescent="0.25">
      <c r="A202" s="1"/>
    </row>
    <row r="203" spans="1:1" ht="12.75" customHeight="1" x14ac:dyDescent="0.25">
      <c r="A203" s="1"/>
    </row>
    <row r="204" spans="1:1" ht="12.75" customHeight="1" x14ac:dyDescent="0.25">
      <c r="A204" s="1"/>
    </row>
    <row r="205" spans="1:1" ht="12.75" customHeight="1" x14ac:dyDescent="0.25">
      <c r="A205" s="1"/>
    </row>
    <row r="206" spans="1:1" ht="12.75" customHeight="1" x14ac:dyDescent="0.25">
      <c r="A206" s="1"/>
    </row>
    <row r="207" spans="1:1" ht="12.75" customHeight="1" x14ac:dyDescent="0.25">
      <c r="A207" s="1"/>
    </row>
    <row r="208" spans="1:1" ht="12.75" customHeight="1" x14ac:dyDescent="0.25">
      <c r="A208" s="1"/>
    </row>
    <row r="209" spans="1:1" ht="12.75" customHeight="1" x14ac:dyDescent="0.25">
      <c r="A209" s="1"/>
    </row>
    <row r="210" spans="1:1" ht="12.75" customHeight="1" x14ac:dyDescent="0.25">
      <c r="A210" s="1"/>
    </row>
    <row r="211" spans="1:1" ht="12.75" customHeight="1" x14ac:dyDescent="0.25">
      <c r="A211" s="1"/>
    </row>
    <row r="212" spans="1:1" ht="12.75" customHeight="1" x14ac:dyDescent="0.25">
      <c r="A212" s="1"/>
    </row>
    <row r="213" spans="1:1" ht="12.75" customHeight="1" x14ac:dyDescent="0.25">
      <c r="A213" s="1"/>
    </row>
    <row r="214" spans="1:1" ht="12.75" customHeight="1" x14ac:dyDescent="0.25">
      <c r="A214" s="1"/>
    </row>
    <row r="215" spans="1:1" ht="12.75" customHeight="1" x14ac:dyDescent="0.25">
      <c r="A215" s="1"/>
    </row>
    <row r="216" spans="1:1" ht="12.75" customHeight="1" x14ac:dyDescent="0.25">
      <c r="A216" s="1"/>
    </row>
    <row r="217" spans="1:1" ht="12.75" customHeight="1" x14ac:dyDescent="0.25">
      <c r="A217" s="1"/>
    </row>
    <row r="218" spans="1:1" ht="12.75" customHeight="1" x14ac:dyDescent="0.25">
      <c r="A218" s="1"/>
    </row>
    <row r="219" spans="1:1" ht="12.75" customHeight="1" x14ac:dyDescent="0.25">
      <c r="A219" s="1"/>
    </row>
    <row r="220" spans="1:1" ht="12.75" customHeight="1" x14ac:dyDescent="0.25">
      <c r="A220" s="1"/>
    </row>
    <row r="221" spans="1:1" ht="12.75" customHeight="1" x14ac:dyDescent="0.25">
      <c r="A221" s="1"/>
    </row>
    <row r="222" spans="1:1" ht="12.75" customHeight="1" x14ac:dyDescent="0.25">
      <c r="A222" s="1"/>
    </row>
    <row r="223" spans="1:1" ht="12.75" customHeight="1" x14ac:dyDescent="0.25">
      <c r="A223" s="1"/>
    </row>
    <row r="224" spans="1:1" ht="12.75" customHeight="1" x14ac:dyDescent="0.25">
      <c r="A224" s="1"/>
    </row>
    <row r="225" spans="1:1" ht="12.75" customHeight="1" x14ac:dyDescent="0.25">
      <c r="A225" s="1"/>
    </row>
    <row r="226" spans="1:1" ht="12.75" customHeight="1" x14ac:dyDescent="0.25">
      <c r="A226" s="1"/>
    </row>
    <row r="227" spans="1:1" ht="12.75" customHeight="1" x14ac:dyDescent="0.25">
      <c r="A227" s="1"/>
    </row>
    <row r="228" spans="1:1" ht="12.75" customHeight="1" x14ac:dyDescent="0.25">
      <c r="A228" s="1"/>
    </row>
    <row r="229" spans="1:1" ht="12.75" customHeight="1" x14ac:dyDescent="0.25">
      <c r="A229" s="1"/>
    </row>
    <row r="230" spans="1:1" ht="12.75" customHeight="1" x14ac:dyDescent="0.25">
      <c r="A230" s="1"/>
    </row>
    <row r="231" spans="1:1" ht="12.75" customHeight="1" x14ac:dyDescent="0.25">
      <c r="A231" s="1"/>
    </row>
    <row r="232" spans="1:1" ht="12.75" customHeight="1" x14ac:dyDescent="0.25">
      <c r="A232" s="1"/>
    </row>
    <row r="233" spans="1:1" ht="12.75" customHeight="1" x14ac:dyDescent="0.25">
      <c r="A233" s="1"/>
    </row>
    <row r="234" spans="1:1" ht="12.75" customHeight="1" x14ac:dyDescent="0.25">
      <c r="A234" s="1"/>
    </row>
    <row r="235" spans="1:1" ht="12.75" customHeight="1" x14ac:dyDescent="0.25">
      <c r="A235" s="1"/>
    </row>
    <row r="236" spans="1:1" ht="12.75" customHeight="1" x14ac:dyDescent="0.25">
      <c r="A236" s="1"/>
    </row>
    <row r="237" spans="1:1" ht="12.75" customHeight="1" x14ac:dyDescent="0.25">
      <c r="A237" s="1"/>
    </row>
    <row r="238" spans="1:1" ht="12.75" customHeight="1" x14ac:dyDescent="0.25">
      <c r="A238" s="1"/>
    </row>
    <row r="239" spans="1:1" ht="12.75" customHeight="1" x14ac:dyDescent="0.25">
      <c r="A239" s="1"/>
    </row>
    <row r="240" spans="1:1" ht="12.75" customHeight="1" x14ac:dyDescent="0.25">
      <c r="A240" s="1"/>
    </row>
    <row r="241" spans="1:1" ht="12.75" customHeight="1" x14ac:dyDescent="0.25">
      <c r="A241" s="1"/>
    </row>
    <row r="242" spans="1:1" ht="12.75" customHeight="1" x14ac:dyDescent="0.25">
      <c r="A242" s="1"/>
    </row>
    <row r="243" spans="1:1" ht="12.75" customHeight="1" x14ac:dyDescent="0.25">
      <c r="A243" s="1"/>
    </row>
    <row r="244" spans="1:1" ht="12.75" customHeight="1" x14ac:dyDescent="0.25">
      <c r="A244" s="1"/>
    </row>
    <row r="245" spans="1:1" ht="12.75" customHeight="1" x14ac:dyDescent="0.25">
      <c r="A245" s="1"/>
    </row>
    <row r="246" spans="1:1" ht="12.75" customHeight="1" x14ac:dyDescent="0.25">
      <c r="A246" s="1"/>
    </row>
    <row r="247" spans="1:1" ht="12.75" customHeight="1" x14ac:dyDescent="0.25">
      <c r="A247" s="1"/>
    </row>
    <row r="248" spans="1:1" ht="12.75" customHeight="1" x14ac:dyDescent="0.25">
      <c r="A248" s="1"/>
    </row>
    <row r="249" spans="1:1" ht="12.75" customHeight="1" x14ac:dyDescent="0.25">
      <c r="A249" s="1"/>
    </row>
    <row r="250" spans="1:1" ht="12.75" customHeight="1" x14ac:dyDescent="0.25">
      <c r="A250" s="1"/>
    </row>
    <row r="251" spans="1:1" ht="12.75" customHeight="1" x14ac:dyDescent="0.25">
      <c r="A251" s="1"/>
    </row>
    <row r="252" spans="1:1" ht="12.75" customHeight="1" x14ac:dyDescent="0.25">
      <c r="A252" s="1"/>
    </row>
    <row r="253" spans="1:1" ht="12.75" customHeight="1" x14ac:dyDescent="0.25">
      <c r="A253" s="1"/>
    </row>
    <row r="254" spans="1:1" ht="12.75" customHeight="1" x14ac:dyDescent="0.25">
      <c r="A254" s="1"/>
    </row>
    <row r="255" spans="1:1" ht="12.75" customHeight="1" x14ac:dyDescent="0.25">
      <c r="A255" s="1"/>
    </row>
    <row r="256" spans="1:1" ht="12.75" customHeight="1" x14ac:dyDescent="0.25">
      <c r="A256" s="1"/>
    </row>
    <row r="257" spans="1:1" ht="12.75" customHeight="1" x14ac:dyDescent="0.25">
      <c r="A257" s="1"/>
    </row>
    <row r="258" spans="1:1" ht="12.75" customHeight="1" x14ac:dyDescent="0.25">
      <c r="A258" s="1"/>
    </row>
    <row r="259" spans="1:1" ht="12.75" customHeight="1" x14ac:dyDescent="0.25">
      <c r="A259" s="1"/>
    </row>
    <row r="260" spans="1:1" ht="12.75" customHeight="1" x14ac:dyDescent="0.25">
      <c r="A260" s="1"/>
    </row>
    <row r="261" spans="1:1" ht="12.75" customHeight="1" x14ac:dyDescent="0.25">
      <c r="A261" s="1"/>
    </row>
    <row r="262" spans="1:1" ht="12.75" customHeight="1" x14ac:dyDescent="0.25">
      <c r="A262" s="1"/>
    </row>
    <row r="263" spans="1:1" ht="12.75" customHeight="1" x14ac:dyDescent="0.25">
      <c r="A263" s="1"/>
    </row>
    <row r="264" spans="1:1" ht="12.75" customHeight="1" x14ac:dyDescent="0.25">
      <c r="A264" s="1"/>
    </row>
    <row r="265" spans="1:1" ht="12.75" customHeight="1" x14ac:dyDescent="0.25">
      <c r="A265" s="1"/>
    </row>
    <row r="266" spans="1:1" ht="12.75" customHeight="1" x14ac:dyDescent="0.25">
      <c r="A266" s="1"/>
    </row>
    <row r="267" spans="1:1" ht="12.75" customHeight="1" x14ac:dyDescent="0.25">
      <c r="A267" s="1"/>
    </row>
    <row r="268" spans="1:1" ht="12.75" customHeight="1" x14ac:dyDescent="0.25">
      <c r="A268" s="1"/>
    </row>
    <row r="269" spans="1:1" ht="12.75" customHeight="1" x14ac:dyDescent="0.25">
      <c r="A269" s="1"/>
    </row>
    <row r="270" spans="1:1" ht="12.75" customHeight="1" x14ac:dyDescent="0.25">
      <c r="A270" s="1"/>
    </row>
    <row r="271" spans="1:1" ht="12.75" customHeight="1" x14ac:dyDescent="0.25">
      <c r="A271" s="1"/>
    </row>
    <row r="272" spans="1:1" ht="12.75" customHeight="1" x14ac:dyDescent="0.25">
      <c r="A272" s="1"/>
    </row>
    <row r="273" spans="1:1" ht="12.75" customHeight="1" x14ac:dyDescent="0.25">
      <c r="A273" s="1"/>
    </row>
    <row r="274" spans="1:1" ht="12.75" customHeight="1" x14ac:dyDescent="0.25">
      <c r="A274" s="1"/>
    </row>
    <row r="275" spans="1:1" ht="12.75" customHeight="1" x14ac:dyDescent="0.25">
      <c r="A275" s="1"/>
    </row>
    <row r="276" spans="1:1" ht="12.75" customHeight="1" x14ac:dyDescent="0.25">
      <c r="A276" s="1"/>
    </row>
    <row r="277" spans="1:1" ht="12.75" customHeight="1" x14ac:dyDescent="0.25">
      <c r="A277" s="1"/>
    </row>
    <row r="278" spans="1:1" ht="12.75" customHeight="1" x14ac:dyDescent="0.25">
      <c r="A278" s="1"/>
    </row>
    <row r="279" spans="1:1" ht="12.75" customHeight="1" x14ac:dyDescent="0.25">
      <c r="A279" s="1"/>
    </row>
    <row r="280" spans="1:1" ht="12.75" customHeight="1" x14ac:dyDescent="0.25">
      <c r="A280" s="1"/>
    </row>
    <row r="281" spans="1:1" ht="12.75" customHeight="1" x14ac:dyDescent="0.25">
      <c r="A281" s="1"/>
    </row>
    <row r="282" spans="1:1" ht="12.75" customHeight="1" x14ac:dyDescent="0.25">
      <c r="A282" s="1"/>
    </row>
    <row r="283" spans="1:1" ht="12.75" customHeight="1" x14ac:dyDescent="0.25">
      <c r="A283" s="1"/>
    </row>
    <row r="284" spans="1:1" ht="12.75" customHeight="1" x14ac:dyDescent="0.25">
      <c r="A284" s="1"/>
    </row>
    <row r="285" spans="1:1" ht="12.75" customHeight="1" x14ac:dyDescent="0.25">
      <c r="A285" s="1"/>
    </row>
    <row r="286" spans="1:1" ht="12.75" customHeight="1" x14ac:dyDescent="0.25">
      <c r="A286" s="1"/>
    </row>
    <row r="287" spans="1:1" ht="12.75" customHeight="1" x14ac:dyDescent="0.25">
      <c r="A287" s="1"/>
    </row>
    <row r="288" spans="1:1" ht="12.75" customHeight="1" x14ac:dyDescent="0.25">
      <c r="A288" s="1"/>
    </row>
    <row r="289" spans="1:1" ht="12.75" customHeight="1" x14ac:dyDescent="0.25">
      <c r="A289" s="1"/>
    </row>
    <row r="290" spans="1:1" ht="12.75" customHeight="1" x14ac:dyDescent="0.25">
      <c r="A290" s="1"/>
    </row>
    <row r="291" spans="1:1" ht="12.75" customHeight="1" x14ac:dyDescent="0.25">
      <c r="A291" s="1"/>
    </row>
    <row r="292" spans="1:1" ht="12.75" customHeight="1" x14ac:dyDescent="0.25">
      <c r="A292" s="1"/>
    </row>
    <row r="293" spans="1:1" ht="12.75" customHeight="1" x14ac:dyDescent="0.25">
      <c r="A293" s="1"/>
    </row>
    <row r="294" spans="1:1" ht="12.75" customHeight="1" x14ac:dyDescent="0.25">
      <c r="A294" s="1"/>
    </row>
    <row r="295" spans="1:1" ht="12.75" customHeight="1" x14ac:dyDescent="0.25">
      <c r="A295" s="1"/>
    </row>
    <row r="296" spans="1:1" ht="12.75" customHeight="1" x14ac:dyDescent="0.25">
      <c r="A296" s="1"/>
    </row>
    <row r="297" spans="1:1" ht="12.75" customHeight="1" x14ac:dyDescent="0.25">
      <c r="A297" s="1"/>
    </row>
    <row r="298" spans="1:1" ht="12.75" customHeight="1" x14ac:dyDescent="0.25">
      <c r="A298" s="1"/>
    </row>
    <row r="299" spans="1:1" ht="12.75" customHeight="1" x14ac:dyDescent="0.25">
      <c r="A299" s="1"/>
    </row>
    <row r="300" spans="1:1" ht="12.75" customHeight="1" x14ac:dyDescent="0.25">
      <c r="A300" s="1"/>
    </row>
    <row r="301" spans="1:1" ht="12.75" customHeight="1" x14ac:dyDescent="0.25">
      <c r="A301" s="1"/>
    </row>
    <row r="302" spans="1:1" ht="12.75" customHeight="1" x14ac:dyDescent="0.25">
      <c r="A302" s="1"/>
    </row>
    <row r="303" spans="1:1" ht="12.75" customHeight="1" x14ac:dyDescent="0.25">
      <c r="A303" s="1"/>
    </row>
    <row r="304" spans="1:1" ht="12.75" customHeight="1" x14ac:dyDescent="0.25">
      <c r="A304" s="1"/>
    </row>
    <row r="305" spans="1:1" ht="12.75" customHeight="1" x14ac:dyDescent="0.25">
      <c r="A305" s="1"/>
    </row>
    <row r="306" spans="1:1" ht="12.75" customHeight="1" x14ac:dyDescent="0.25">
      <c r="A306" s="1"/>
    </row>
    <row r="307" spans="1:1" ht="12.75" customHeight="1" x14ac:dyDescent="0.25">
      <c r="A307" s="1"/>
    </row>
    <row r="308" spans="1:1" ht="12.75" customHeight="1" x14ac:dyDescent="0.25">
      <c r="A308" s="1"/>
    </row>
    <row r="309" spans="1:1" ht="12.75" customHeight="1" x14ac:dyDescent="0.25">
      <c r="A309" s="1"/>
    </row>
    <row r="310" spans="1:1" ht="12.75" customHeight="1" x14ac:dyDescent="0.25">
      <c r="A310" s="1"/>
    </row>
    <row r="311" spans="1:1" ht="12.75" customHeight="1" x14ac:dyDescent="0.25">
      <c r="A311" s="1"/>
    </row>
    <row r="312" spans="1:1" ht="12.75" customHeight="1" x14ac:dyDescent="0.25">
      <c r="A312" s="1"/>
    </row>
    <row r="313" spans="1:1" ht="12.75" customHeight="1" x14ac:dyDescent="0.25">
      <c r="A313" s="1"/>
    </row>
    <row r="314" spans="1:1" ht="12.75" customHeight="1" x14ac:dyDescent="0.25">
      <c r="A314" s="1"/>
    </row>
    <row r="315" spans="1:1" ht="12.75" customHeight="1" x14ac:dyDescent="0.25">
      <c r="A315" s="1"/>
    </row>
    <row r="316" spans="1:1" ht="12.75" customHeight="1" x14ac:dyDescent="0.25">
      <c r="A316" s="1"/>
    </row>
    <row r="317" spans="1:1" ht="12.75" customHeight="1" x14ac:dyDescent="0.25">
      <c r="A317" s="1"/>
    </row>
    <row r="318" spans="1:1" ht="12.75" customHeight="1" x14ac:dyDescent="0.25">
      <c r="A318" s="1"/>
    </row>
    <row r="319" spans="1:1" ht="12.75" customHeight="1" x14ac:dyDescent="0.25">
      <c r="A319" s="1"/>
    </row>
    <row r="320" spans="1:1" ht="12.75" customHeight="1" x14ac:dyDescent="0.25">
      <c r="A320" s="1"/>
    </row>
    <row r="321" spans="1:1" ht="12.75" customHeight="1" x14ac:dyDescent="0.25">
      <c r="A321" s="1"/>
    </row>
    <row r="322" spans="1:1" ht="12.75" customHeight="1" x14ac:dyDescent="0.25">
      <c r="A322" s="1"/>
    </row>
    <row r="323" spans="1:1" ht="12.75" customHeight="1" x14ac:dyDescent="0.25">
      <c r="A323" s="1"/>
    </row>
    <row r="324" spans="1:1" ht="12.75" customHeight="1" x14ac:dyDescent="0.25">
      <c r="A324" s="1"/>
    </row>
    <row r="325" spans="1:1" ht="12.75" customHeight="1" x14ac:dyDescent="0.25">
      <c r="A325" s="1"/>
    </row>
    <row r="326" spans="1:1" ht="12.75" customHeight="1" x14ac:dyDescent="0.25">
      <c r="A326" s="1"/>
    </row>
    <row r="327" spans="1:1" ht="12.75" customHeight="1" x14ac:dyDescent="0.25">
      <c r="A327" s="1"/>
    </row>
    <row r="328" spans="1:1" ht="12.75" customHeight="1" x14ac:dyDescent="0.25">
      <c r="A328" s="1"/>
    </row>
    <row r="329" spans="1:1" ht="12.75" customHeight="1" x14ac:dyDescent="0.25">
      <c r="A329" s="1"/>
    </row>
    <row r="330" spans="1:1" ht="12.75" customHeight="1" x14ac:dyDescent="0.25">
      <c r="A330" s="1"/>
    </row>
    <row r="331" spans="1:1" ht="12.75" customHeight="1" x14ac:dyDescent="0.25">
      <c r="A331" s="1"/>
    </row>
    <row r="332" spans="1:1" ht="12.75" customHeight="1" x14ac:dyDescent="0.25">
      <c r="A332" s="1"/>
    </row>
    <row r="333" spans="1:1" ht="12.75" customHeight="1" x14ac:dyDescent="0.25">
      <c r="A333" s="1"/>
    </row>
    <row r="334" spans="1:1" ht="12.75" customHeight="1" x14ac:dyDescent="0.25">
      <c r="A334" s="1"/>
    </row>
    <row r="335" spans="1:1" ht="12.75" customHeight="1" x14ac:dyDescent="0.25">
      <c r="A335" s="1"/>
    </row>
    <row r="336" spans="1:1" ht="12.75" customHeight="1" x14ac:dyDescent="0.25">
      <c r="A336" s="1"/>
    </row>
    <row r="337" spans="1:1" ht="12.75" customHeight="1" x14ac:dyDescent="0.25">
      <c r="A337" s="1"/>
    </row>
    <row r="338" spans="1:1" ht="12.75" customHeight="1" x14ac:dyDescent="0.25">
      <c r="A338" s="1"/>
    </row>
    <row r="339" spans="1:1" ht="12.75" customHeight="1" x14ac:dyDescent="0.25">
      <c r="A339" s="1"/>
    </row>
    <row r="340" spans="1:1" ht="12.75" customHeight="1" x14ac:dyDescent="0.25">
      <c r="A340" s="1"/>
    </row>
    <row r="341" spans="1:1" ht="12.75" customHeight="1" x14ac:dyDescent="0.25">
      <c r="A341" s="1"/>
    </row>
    <row r="342" spans="1:1" ht="12.75" customHeight="1" x14ac:dyDescent="0.25">
      <c r="A342" s="1"/>
    </row>
    <row r="343" spans="1:1" ht="12.75" customHeight="1" x14ac:dyDescent="0.25">
      <c r="A343" s="1"/>
    </row>
    <row r="344" spans="1:1" ht="12.75" customHeight="1" x14ac:dyDescent="0.25">
      <c r="A344" s="1"/>
    </row>
    <row r="345" spans="1:1" ht="12.75" customHeight="1" x14ac:dyDescent="0.25">
      <c r="A345" s="1"/>
    </row>
    <row r="346" spans="1:1" ht="12.75" customHeight="1" x14ac:dyDescent="0.25">
      <c r="A346" s="1"/>
    </row>
    <row r="347" spans="1:1" ht="12.75" customHeight="1" x14ac:dyDescent="0.25">
      <c r="A347" s="1"/>
    </row>
    <row r="348" spans="1:1" ht="12.75" customHeight="1" x14ac:dyDescent="0.25">
      <c r="A348" s="1"/>
    </row>
    <row r="349" spans="1:1" ht="12.75" customHeight="1" x14ac:dyDescent="0.25">
      <c r="A349" s="1"/>
    </row>
    <row r="350" spans="1:1" ht="12.75" customHeight="1" x14ac:dyDescent="0.25">
      <c r="A350" s="1"/>
    </row>
    <row r="351" spans="1:1" ht="12.75" customHeight="1" x14ac:dyDescent="0.25">
      <c r="A351" s="1"/>
    </row>
    <row r="352" spans="1:1" ht="12.75" customHeight="1" x14ac:dyDescent="0.25">
      <c r="A352" s="1"/>
    </row>
    <row r="353" spans="1:1" ht="12.75" customHeight="1" x14ac:dyDescent="0.25">
      <c r="A353" s="1"/>
    </row>
    <row r="354" spans="1:1" ht="12.75" customHeight="1" x14ac:dyDescent="0.25">
      <c r="A354" s="1"/>
    </row>
    <row r="355" spans="1:1" ht="12.75" customHeight="1" x14ac:dyDescent="0.25">
      <c r="A355" s="1"/>
    </row>
    <row r="356" spans="1:1" ht="12.75" customHeight="1" x14ac:dyDescent="0.25">
      <c r="A356" s="1"/>
    </row>
    <row r="357" spans="1:1" ht="12.75" customHeight="1" x14ac:dyDescent="0.25">
      <c r="A357" s="1"/>
    </row>
    <row r="358" spans="1:1" ht="12.75" customHeight="1" x14ac:dyDescent="0.25">
      <c r="A358" s="1"/>
    </row>
    <row r="359" spans="1:1" ht="12.75" customHeight="1" x14ac:dyDescent="0.25">
      <c r="A359" s="1"/>
    </row>
    <row r="360" spans="1:1" ht="12.75" customHeight="1" x14ac:dyDescent="0.25">
      <c r="A360" s="1"/>
    </row>
    <row r="361" spans="1:1" ht="12.75" customHeight="1" x14ac:dyDescent="0.25">
      <c r="A361" s="1"/>
    </row>
    <row r="362" spans="1:1" ht="12.75" customHeight="1" x14ac:dyDescent="0.25">
      <c r="A362" s="1"/>
    </row>
    <row r="363" spans="1:1" ht="12.75" customHeight="1" x14ac:dyDescent="0.25">
      <c r="A363" s="1"/>
    </row>
    <row r="364" spans="1:1" ht="12.75" customHeight="1" x14ac:dyDescent="0.25">
      <c r="A364" s="1"/>
    </row>
    <row r="365" spans="1:1" ht="12.75" customHeight="1" x14ac:dyDescent="0.25">
      <c r="A365" s="1"/>
    </row>
    <row r="366" spans="1:1" ht="12.75" customHeight="1" x14ac:dyDescent="0.25">
      <c r="A366" s="1"/>
    </row>
    <row r="367" spans="1:1" ht="12.75" customHeight="1" x14ac:dyDescent="0.25">
      <c r="A367" s="1"/>
    </row>
    <row r="368" spans="1:1" ht="12.75" customHeight="1" x14ac:dyDescent="0.25">
      <c r="A368" s="1"/>
    </row>
    <row r="369" spans="1:1" ht="12.75" customHeight="1" x14ac:dyDescent="0.25">
      <c r="A369" s="1"/>
    </row>
    <row r="370" spans="1:1" ht="12.75" customHeight="1" x14ac:dyDescent="0.25">
      <c r="A370" s="1"/>
    </row>
    <row r="371" spans="1:1" ht="12.75" customHeight="1" x14ac:dyDescent="0.25">
      <c r="A371" s="1"/>
    </row>
    <row r="372" spans="1:1" ht="12.75" customHeight="1" x14ac:dyDescent="0.25">
      <c r="A372" s="1"/>
    </row>
    <row r="373" spans="1:1" ht="12.75" customHeight="1" x14ac:dyDescent="0.25">
      <c r="A373" s="1"/>
    </row>
    <row r="374" spans="1:1" ht="12.75" customHeight="1" x14ac:dyDescent="0.25">
      <c r="A374" s="1"/>
    </row>
    <row r="375" spans="1:1" ht="12.75" customHeight="1" x14ac:dyDescent="0.25">
      <c r="A375" s="1"/>
    </row>
    <row r="376" spans="1:1" ht="12.75" customHeight="1" x14ac:dyDescent="0.25">
      <c r="A376" s="1"/>
    </row>
    <row r="377" spans="1:1" ht="12.75" customHeight="1" x14ac:dyDescent="0.25">
      <c r="A377" s="1"/>
    </row>
    <row r="378" spans="1:1" ht="12.75" customHeight="1" x14ac:dyDescent="0.25">
      <c r="A378" s="1"/>
    </row>
    <row r="379" spans="1:1" ht="12.75" customHeight="1" x14ac:dyDescent="0.25">
      <c r="A379" s="1"/>
    </row>
    <row r="380" spans="1:1" ht="12.75" customHeight="1" x14ac:dyDescent="0.25">
      <c r="A380" s="1"/>
    </row>
    <row r="381" spans="1:1" ht="12.75" customHeight="1" x14ac:dyDescent="0.25">
      <c r="A381" s="1"/>
    </row>
    <row r="382" spans="1:1" ht="12.75" customHeight="1" x14ac:dyDescent="0.25">
      <c r="A382" s="1"/>
    </row>
    <row r="383" spans="1:1" ht="12.75" customHeight="1" x14ac:dyDescent="0.25">
      <c r="A383" s="1"/>
    </row>
    <row r="384" spans="1:1" ht="12.75" customHeight="1" x14ac:dyDescent="0.25">
      <c r="A384" s="1"/>
    </row>
    <row r="385" spans="1:1" ht="12.75" customHeight="1" x14ac:dyDescent="0.25">
      <c r="A385" s="1"/>
    </row>
    <row r="386" spans="1:1" ht="12.75" customHeight="1" x14ac:dyDescent="0.25">
      <c r="A386" s="1"/>
    </row>
    <row r="387" spans="1:1" ht="12.75" customHeight="1" x14ac:dyDescent="0.25">
      <c r="A387" s="1"/>
    </row>
    <row r="388" spans="1:1" ht="12.75" customHeight="1" x14ac:dyDescent="0.25">
      <c r="A388" s="1"/>
    </row>
    <row r="389" spans="1:1" ht="12.75" customHeight="1" x14ac:dyDescent="0.25">
      <c r="A389" s="1"/>
    </row>
    <row r="390" spans="1:1" ht="12.75" customHeight="1" x14ac:dyDescent="0.25">
      <c r="A390" s="1"/>
    </row>
    <row r="391" spans="1:1" ht="12.75" customHeight="1" x14ac:dyDescent="0.25">
      <c r="A391" s="1"/>
    </row>
    <row r="392" spans="1:1" ht="12.75" customHeight="1" x14ac:dyDescent="0.25">
      <c r="A392" s="1"/>
    </row>
    <row r="393" spans="1:1" ht="12.75" customHeight="1" x14ac:dyDescent="0.25">
      <c r="A393" s="1"/>
    </row>
    <row r="394" spans="1:1" ht="12.75" customHeight="1" x14ac:dyDescent="0.25">
      <c r="A394" s="1"/>
    </row>
    <row r="395" spans="1:1" ht="12.75" customHeight="1" x14ac:dyDescent="0.25">
      <c r="A395" s="1"/>
    </row>
    <row r="396" spans="1:1" ht="12.75" customHeight="1" x14ac:dyDescent="0.25">
      <c r="A396" s="1"/>
    </row>
    <row r="397" spans="1:1" ht="12.75" customHeight="1" x14ac:dyDescent="0.25">
      <c r="A397" s="1"/>
    </row>
    <row r="398" spans="1:1" ht="12.75" customHeight="1" x14ac:dyDescent="0.25">
      <c r="A398" s="1"/>
    </row>
    <row r="399" spans="1:1" ht="12.75" customHeight="1" x14ac:dyDescent="0.25">
      <c r="A399" s="1"/>
    </row>
    <row r="400" spans="1:1" ht="12.75" customHeight="1" x14ac:dyDescent="0.25">
      <c r="A400" s="1"/>
    </row>
    <row r="401" spans="1:1" ht="12.75" customHeight="1" x14ac:dyDescent="0.25">
      <c r="A401" s="1"/>
    </row>
    <row r="402" spans="1:1" ht="12.75" customHeight="1" x14ac:dyDescent="0.25">
      <c r="A402" s="1"/>
    </row>
    <row r="403" spans="1:1" ht="12.75" customHeight="1" x14ac:dyDescent="0.25">
      <c r="A403" s="1"/>
    </row>
    <row r="404" spans="1:1" ht="12.75" customHeight="1" x14ac:dyDescent="0.25">
      <c r="A404" s="1"/>
    </row>
    <row r="405" spans="1:1" ht="12.75" customHeight="1" x14ac:dyDescent="0.25">
      <c r="A405" s="1"/>
    </row>
    <row r="406" spans="1:1" ht="12.75" customHeight="1" x14ac:dyDescent="0.25">
      <c r="A406" s="1"/>
    </row>
    <row r="407" spans="1:1" ht="12.75" customHeight="1" x14ac:dyDescent="0.25">
      <c r="A407" s="1"/>
    </row>
    <row r="408" spans="1:1" ht="12.75" customHeight="1" x14ac:dyDescent="0.25">
      <c r="A408" s="1"/>
    </row>
    <row r="409" spans="1:1" ht="12.75" customHeight="1" x14ac:dyDescent="0.25">
      <c r="A409" s="1"/>
    </row>
    <row r="410" spans="1:1" ht="12.75" customHeight="1" x14ac:dyDescent="0.25">
      <c r="A410" s="1"/>
    </row>
    <row r="411" spans="1:1" ht="12.75" customHeight="1" x14ac:dyDescent="0.25">
      <c r="A411" s="1"/>
    </row>
    <row r="412" spans="1:1" ht="12.75" customHeight="1" x14ac:dyDescent="0.25">
      <c r="A412" s="1"/>
    </row>
    <row r="413" spans="1:1" ht="12.75" customHeight="1" x14ac:dyDescent="0.25">
      <c r="A413" s="1"/>
    </row>
    <row r="414" spans="1:1" ht="12.75" customHeight="1" x14ac:dyDescent="0.25">
      <c r="A414" s="1"/>
    </row>
    <row r="415" spans="1:1" ht="12.75" customHeight="1" x14ac:dyDescent="0.25">
      <c r="A415" s="1"/>
    </row>
    <row r="416" spans="1:1" ht="12.75" customHeight="1" x14ac:dyDescent="0.25">
      <c r="A416" s="1"/>
    </row>
    <row r="417" spans="1:1" ht="12.75" customHeight="1" x14ac:dyDescent="0.25">
      <c r="A417" s="1"/>
    </row>
    <row r="418" spans="1:1" ht="12.75" customHeight="1" x14ac:dyDescent="0.25">
      <c r="A418" s="1"/>
    </row>
    <row r="419" spans="1:1" ht="12.75" customHeight="1" x14ac:dyDescent="0.25">
      <c r="A419" s="1"/>
    </row>
    <row r="420" spans="1:1" ht="12.75" customHeight="1" x14ac:dyDescent="0.25">
      <c r="A420" s="1"/>
    </row>
    <row r="421" spans="1:1" ht="12.75" customHeight="1" x14ac:dyDescent="0.25">
      <c r="A421" s="1"/>
    </row>
    <row r="422" spans="1:1" ht="12.75" customHeight="1" x14ac:dyDescent="0.25">
      <c r="A422" s="1"/>
    </row>
    <row r="423" spans="1:1" ht="12.75" customHeight="1" x14ac:dyDescent="0.25">
      <c r="A423" s="1"/>
    </row>
    <row r="424" spans="1:1" ht="12.75" customHeight="1" x14ac:dyDescent="0.25">
      <c r="A424" s="1"/>
    </row>
    <row r="425" spans="1:1" ht="12.75" customHeight="1" x14ac:dyDescent="0.25">
      <c r="A425" s="1"/>
    </row>
    <row r="426" spans="1:1" ht="12.75" customHeight="1" x14ac:dyDescent="0.25">
      <c r="A426" s="1"/>
    </row>
    <row r="427" spans="1:1" ht="12.75" customHeight="1" x14ac:dyDescent="0.25">
      <c r="A427" s="1"/>
    </row>
    <row r="428" spans="1:1" ht="12.75" customHeight="1" x14ac:dyDescent="0.25">
      <c r="A428" s="1"/>
    </row>
    <row r="429" spans="1:1" ht="12.75" customHeight="1" x14ac:dyDescent="0.25">
      <c r="A429" s="1"/>
    </row>
    <row r="430" spans="1:1" ht="12.75" customHeight="1" x14ac:dyDescent="0.25">
      <c r="A430" s="1"/>
    </row>
    <row r="431" spans="1:1" ht="12.75" customHeight="1" x14ac:dyDescent="0.25">
      <c r="A431" s="1"/>
    </row>
    <row r="432" spans="1:1" ht="12.75" customHeight="1" x14ac:dyDescent="0.25">
      <c r="A432" s="1"/>
    </row>
    <row r="433" spans="1:1" ht="12.75" customHeight="1" x14ac:dyDescent="0.25">
      <c r="A433" s="1"/>
    </row>
    <row r="434" spans="1:1" ht="12.75" customHeight="1" x14ac:dyDescent="0.25">
      <c r="A434" s="1"/>
    </row>
    <row r="435" spans="1:1" ht="12.75" customHeight="1" x14ac:dyDescent="0.25">
      <c r="A435" s="1"/>
    </row>
    <row r="436" spans="1:1" ht="12.75" customHeight="1" x14ac:dyDescent="0.25">
      <c r="A436" s="1"/>
    </row>
    <row r="437" spans="1:1" ht="12.75" customHeight="1" x14ac:dyDescent="0.25">
      <c r="A437" s="1"/>
    </row>
    <row r="438" spans="1:1" ht="12.75" customHeight="1" x14ac:dyDescent="0.25">
      <c r="A438" s="1"/>
    </row>
    <row r="439" spans="1:1" ht="12.75" customHeight="1" x14ac:dyDescent="0.25">
      <c r="A439" s="1"/>
    </row>
    <row r="440" spans="1:1" ht="12.75" customHeight="1" x14ac:dyDescent="0.25">
      <c r="A440" s="1"/>
    </row>
    <row r="441" spans="1:1" ht="12.75" customHeight="1" x14ac:dyDescent="0.25">
      <c r="A441" s="1"/>
    </row>
    <row r="442" spans="1:1" ht="12.75" customHeight="1" x14ac:dyDescent="0.25">
      <c r="A442" s="1"/>
    </row>
    <row r="443" spans="1:1" ht="12.75" customHeight="1" x14ac:dyDescent="0.25">
      <c r="A443" s="1"/>
    </row>
    <row r="444" spans="1:1" ht="12.75" customHeight="1" x14ac:dyDescent="0.25">
      <c r="A444" s="1"/>
    </row>
    <row r="445" spans="1:1" ht="12.75" customHeight="1" x14ac:dyDescent="0.25">
      <c r="A445" s="1"/>
    </row>
    <row r="446" spans="1:1" ht="12.75" customHeight="1" x14ac:dyDescent="0.25">
      <c r="A446" s="1"/>
    </row>
    <row r="447" spans="1:1" ht="12.75" customHeight="1" x14ac:dyDescent="0.25">
      <c r="A447" s="1"/>
    </row>
    <row r="448" spans="1:1" ht="12.75" customHeight="1" x14ac:dyDescent="0.25">
      <c r="A448" s="1"/>
    </row>
    <row r="449" spans="1:1" ht="12.75" customHeight="1" x14ac:dyDescent="0.25">
      <c r="A449" s="1"/>
    </row>
    <row r="450" spans="1:1" ht="12.75" customHeight="1" x14ac:dyDescent="0.25">
      <c r="A450" s="1"/>
    </row>
    <row r="451" spans="1:1" ht="12.75" customHeight="1" x14ac:dyDescent="0.25">
      <c r="A451" s="1"/>
    </row>
    <row r="452" spans="1:1" ht="12.75" customHeight="1" x14ac:dyDescent="0.25">
      <c r="A452" s="1"/>
    </row>
    <row r="453" spans="1:1" ht="12.75" customHeight="1" x14ac:dyDescent="0.25">
      <c r="A453" s="1"/>
    </row>
    <row r="454" spans="1:1" ht="12.75" customHeight="1" x14ac:dyDescent="0.25">
      <c r="A454" s="1"/>
    </row>
    <row r="455" spans="1:1" ht="12.75" customHeight="1" x14ac:dyDescent="0.25">
      <c r="A455" s="1"/>
    </row>
    <row r="456" spans="1:1" ht="12.75" customHeight="1" x14ac:dyDescent="0.25">
      <c r="A456" s="1"/>
    </row>
    <row r="457" spans="1:1" ht="12.75" customHeight="1" x14ac:dyDescent="0.25">
      <c r="A457" s="1"/>
    </row>
    <row r="458" spans="1:1" ht="12.75" customHeight="1" x14ac:dyDescent="0.25">
      <c r="A458" s="1"/>
    </row>
    <row r="459" spans="1:1" ht="12.75" customHeight="1" x14ac:dyDescent="0.25">
      <c r="A459" s="1"/>
    </row>
    <row r="460" spans="1:1" ht="12.75" customHeight="1" x14ac:dyDescent="0.25">
      <c r="A460" s="1"/>
    </row>
    <row r="461" spans="1:1" ht="12.75" customHeight="1" x14ac:dyDescent="0.25">
      <c r="A461" s="1"/>
    </row>
    <row r="462" spans="1:1" ht="12.75" customHeight="1" x14ac:dyDescent="0.25">
      <c r="A462" s="1"/>
    </row>
    <row r="463" spans="1:1" ht="12.75" customHeight="1" x14ac:dyDescent="0.25">
      <c r="A463" s="1"/>
    </row>
    <row r="464" spans="1:1" ht="12.75" customHeight="1" x14ac:dyDescent="0.25">
      <c r="A464" s="1"/>
    </row>
    <row r="465" spans="1:1" ht="12.75" customHeight="1" x14ac:dyDescent="0.25">
      <c r="A465" s="1"/>
    </row>
    <row r="466" spans="1:1" ht="12.75" customHeight="1" x14ac:dyDescent="0.25">
      <c r="A466" s="1"/>
    </row>
    <row r="467" spans="1:1" ht="12.75" customHeight="1" x14ac:dyDescent="0.25">
      <c r="A467" s="1"/>
    </row>
    <row r="468" spans="1:1" ht="12.75" customHeight="1" x14ac:dyDescent="0.25">
      <c r="A468" s="1"/>
    </row>
    <row r="469" spans="1:1" ht="12.75" customHeight="1" x14ac:dyDescent="0.25">
      <c r="A469" s="1"/>
    </row>
    <row r="470" spans="1:1" ht="12.75" customHeight="1" x14ac:dyDescent="0.25">
      <c r="A470" s="1"/>
    </row>
    <row r="471" spans="1:1" ht="12.75" customHeight="1" x14ac:dyDescent="0.25">
      <c r="A471" s="1"/>
    </row>
    <row r="472" spans="1:1" ht="12.75" customHeight="1" x14ac:dyDescent="0.25">
      <c r="A472" s="1"/>
    </row>
    <row r="473" spans="1:1" ht="12.75" customHeight="1" x14ac:dyDescent="0.25">
      <c r="A473" s="1"/>
    </row>
    <row r="474" spans="1:1" ht="12.75" customHeight="1" x14ac:dyDescent="0.25">
      <c r="A474" s="1"/>
    </row>
    <row r="475" spans="1:1" ht="12.75" customHeight="1" x14ac:dyDescent="0.25">
      <c r="A475" s="1"/>
    </row>
    <row r="476" spans="1:1" ht="12.75" customHeight="1" x14ac:dyDescent="0.25">
      <c r="A476" s="1"/>
    </row>
    <row r="477" spans="1:1" ht="12.75" customHeight="1" x14ac:dyDescent="0.25">
      <c r="A477" s="1"/>
    </row>
    <row r="478" spans="1:1" ht="12.75" customHeight="1" x14ac:dyDescent="0.25">
      <c r="A478" s="1"/>
    </row>
    <row r="479" spans="1:1" ht="12.75" customHeight="1" x14ac:dyDescent="0.25">
      <c r="A479" s="1"/>
    </row>
    <row r="480" spans="1:1" ht="12.75" customHeight="1" x14ac:dyDescent="0.25">
      <c r="A480" s="1"/>
    </row>
    <row r="481" spans="1:1" ht="12.75" customHeight="1" x14ac:dyDescent="0.25">
      <c r="A481" s="1"/>
    </row>
    <row r="482" spans="1:1" ht="12.75" customHeight="1" x14ac:dyDescent="0.25">
      <c r="A482" s="1"/>
    </row>
    <row r="483" spans="1:1" ht="12.75" customHeight="1" x14ac:dyDescent="0.25">
      <c r="A483" s="1"/>
    </row>
    <row r="484" spans="1:1" ht="12.75" customHeight="1" x14ac:dyDescent="0.25">
      <c r="A484" s="1"/>
    </row>
    <row r="485" spans="1:1" ht="12.75" customHeight="1" x14ac:dyDescent="0.25">
      <c r="A485" s="1"/>
    </row>
    <row r="486" spans="1:1" ht="12.75" customHeight="1" x14ac:dyDescent="0.25">
      <c r="A486" s="1"/>
    </row>
    <row r="487" spans="1:1" ht="12.75" customHeight="1" x14ac:dyDescent="0.25">
      <c r="A487" s="1"/>
    </row>
    <row r="488" spans="1:1" ht="12.75" customHeight="1" x14ac:dyDescent="0.25">
      <c r="A488" s="1"/>
    </row>
    <row r="489" spans="1:1" ht="12.75" customHeight="1" x14ac:dyDescent="0.25">
      <c r="A489" s="1"/>
    </row>
    <row r="490" spans="1:1" ht="12.75" customHeight="1" x14ac:dyDescent="0.25">
      <c r="A490" s="1"/>
    </row>
    <row r="491" spans="1:1" ht="12.75" customHeight="1" x14ac:dyDescent="0.25">
      <c r="A491" s="1"/>
    </row>
    <row r="492" spans="1:1" ht="12.75" customHeight="1" x14ac:dyDescent="0.25">
      <c r="A492" s="1"/>
    </row>
    <row r="493" spans="1:1" ht="12.75" customHeight="1" x14ac:dyDescent="0.25">
      <c r="A493" s="1"/>
    </row>
    <row r="494" spans="1:1" ht="12.75" customHeight="1" x14ac:dyDescent="0.25">
      <c r="A494" s="1"/>
    </row>
    <row r="495" spans="1:1" ht="12.75" customHeight="1" x14ac:dyDescent="0.25">
      <c r="A495" s="1"/>
    </row>
    <row r="496" spans="1:1" ht="12.75" customHeight="1" x14ac:dyDescent="0.25">
      <c r="A496" s="1"/>
    </row>
    <row r="497" spans="1:1" ht="12.75" customHeight="1" x14ac:dyDescent="0.25">
      <c r="A497" s="1"/>
    </row>
    <row r="498" spans="1:1" ht="12.75" customHeight="1" x14ac:dyDescent="0.25">
      <c r="A498" s="1"/>
    </row>
    <row r="499" spans="1:1" ht="12.75" customHeight="1" x14ac:dyDescent="0.25">
      <c r="A499" s="1"/>
    </row>
    <row r="500" spans="1:1" ht="12.75" customHeight="1" x14ac:dyDescent="0.25">
      <c r="A500" s="1"/>
    </row>
    <row r="501" spans="1:1" ht="12.75" customHeight="1" x14ac:dyDescent="0.25">
      <c r="A501" s="1"/>
    </row>
    <row r="502" spans="1:1" ht="12.75" customHeight="1" x14ac:dyDescent="0.25">
      <c r="A502" s="1"/>
    </row>
    <row r="503" spans="1:1" ht="12.75" customHeight="1" x14ac:dyDescent="0.25">
      <c r="A503" s="1"/>
    </row>
    <row r="504" spans="1:1" ht="12.75" customHeight="1" x14ac:dyDescent="0.25">
      <c r="A504" s="1"/>
    </row>
    <row r="505" spans="1:1" ht="12.75" customHeight="1" x14ac:dyDescent="0.25">
      <c r="A505" s="1"/>
    </row>
    <row r="506" spans="1:1" ht="12.75" customHeight="1" x14ac:dyDescent="0.25">
      <c r="A506" s="1"/>
    </row>
    <row r="507" spans="1:1" ht="12.75" customHeight="1" x14ac:dyDescent="0.25">
      <c r="A507" s="1"/>
    </row>
    <row r="508" spans="1:1" ht="12.75" customHeight="1" x14ac:dyDescent="0.25">
      <c r="A508" s="1"/>
    </row>
    <row r="509" spans="1:1" ht="12.75" customHeight="1" x14ac:dyDescent="0.25">
      <c r="A509" s="1"/>
    </row>
    <row r="510" spans="1:1" ht="12.75" customHeight="1" x14ac:dyDescent="0.25">
      <c r="A510" s="1"/>
    </row>
    <row r="511" spans="1:1" ht="12.75" customHeight="1" x14ac:dyDescent="0.25">
      <c r="A511" s="1"/>
    </row>
    <row r="512" spans="1:1" ht="12.75" customHeight="1" x14ac:dyDescent="0.25">
      <c r="A512" s="1"/>
    </row>
    <row r="513" spans="1:1" ht="12.75" customHeight="1" x14ac:dyDescent="0.25">
      <c r="A513" s="1"/>
    </row>
    <row r="514" spans="1:1" ht="12.75" customHeight="1" x14ac:dyDescent="0.25">
      <c r="A514" s="1"/>
    </row>
    <row r="515" spans="1:1" ht="12.75" customHeight="1" x14ac:dyDescent="0.25">
      <c r="A515" s="1"/>
    </row>
    <row r="516" spans="1:1" ht="12.75" customHeight="1" x14ac:dyDescent="0.25">
      <c r="A516" s="1"/>
    </row>
    <row r="517" spans="1:1" ht="12.75" customHeight="1" x14ac:dyDescent="0.25">
      <c r="A517" s="1"/>
    </row>
    <row r="518" spans="1:1" ht="12.75" customHeight="1" x14ac:dyDescent="0.25">
      <c r="A518" s="1"/>
    </row>
    <row r="519" spans="1:1" ht="12.75" customHeight="1" x14ac:dyDescent="0.25">
      <c r="A519" s="1"/>
    </row>
    <row r="520" spans="1:1" ht="12.75" customHeight="1" x14ac:dyDescent="0.25">
      <c r="A520" s="1"/>
    </row>
    <row r="521" spans="1:1" ht="12.75" customHeight="1" x14ac:dyDescent="0.25">
      <c r="A521" s="1"/>
    </row>
    <row r="522" spans="1:1" ht="12.75" customHeight="1" x14ac:dyDescent="0.25">
      <c r="A522" s="1"/>
    </row>
    <row r="523" spans="1:1" ht="12.75" customHeight="1" x14ac:dyDescent="0.25">
      <c r="A523" s="1"/>
    </row>
    <row r="524" spans="1:1" ht="12.75" customHeight="1" x14ac:dyDescent="0.25">
      <c r="A524" s="1"/>
    </row>
    <row r="525" spans="1:1" ht="12.75" customHeight="1" x14ac:dyDescent="0.25">
      <c r="A525" s="1"/>
    </row>
    <row r="526" spans="1:1" ht="12.75" customHeight="1" x14ac:dyDescent="0.25">
      <c r="A526" s="1"/>
    </row>
    <row r="527" spans="1:1" ht="12.75" customHeight="1" x14ac:dyDescent="0.25">
      <c r="A527" s="1"/>
    </row>
    <row r="528" spans="1:1" ht="12.75" customHeight="1" x14ac:dyDescent="0.25">
      <c r="A528" s="1"/>
    </row>
    <row r="529" spans="1:1" ht="12.75" customHeight="1" x14ac:dyDescent="0.25">
      <c r="A529" s="1"/>
    </row>
    <row r="530" spans="1:1" ht="12.75" customHeight="1" x14ac:dyDescent="0.25">
      <c r="A530" s="1"/>
    </row>
    <row r="531" spans="1:1" ht="12.75" customHeight="1" x14ac:dyDescent="0.25">
      <c r="A531" s="1"/>
    </row>
    <row r="532" spans="1:1" ht="12.75" customHeight="1" x14ac:dyDescent="0.25">
      <c r="A532" s="1"/>
    </row>
    <row r="533" spans="1:1" ht="12.75" customHeight="1" x14ac:dyDescent="0.25">
      <c r="A533" s="1"/>
    </row>
    <row r="534" spans="1:1" ht="12.75" customHeight="1" x14ac:dyDescent="0.25">
      <c r="A534" s="1"/>
    </row>
    <row r="535" spans="1:1" ht="12.75" customHeight="1" x14ac:dyDescent="0.25">
      <c r="A535" s="1"/>
    </row>
    <row r="536" spans="1:1" ht="12.75" customHeight="1" x14ac:dyDescent="0.25">
      <c r="A536" s="1"/>
    </row>
    <row r="537" spans="1:1" ht="12.75" customHeight="1" x14ac:dyDescent="0.25">
      <c r="A537" s="1"/>
    </row>
    <row r="538" spans="1:1" ht="12.75" customHeight="1" x14ac:dyDescent="0.25">
      <c r="A538" s="1"/>
    </row>
    <row r="539" spans="1:1" ht="12.75" customHeight="1" x14ac:dyDescent="0.25">
      <c r="A539" s="1"/>
    </row>
    <row r="540" spans="1:1" ht="12.75" customHeight="1" x14ac:dyDescent="0.25">
      <c r="A540" s="1"/>
    </row>
    <row r="541" spans="1:1" ht="12.75" customHeight="1" x14ac:dyDescent="0.25">
      <c r="A541" s="1"/>
    </row>
    <row r="542" spans="1:1" ht="12.75" customHeight="1" x14ac:dyDescent="0.25">
      <c r="A542" s="1"/>
    </row>
    <row r="543" spans="1:1" ht="12.75" customHeight="1" x14ac:dyDescent="0.25">
      <c r="A543" s="1"/>
    </row>
    <row r="544" spans="1:1" ht="12.75" customHeight="1" x14ac:dyDescent="0.25">
      <c r="A544" s="1"/>
    </row>
    <row r="545" spans="1:1" ht="12.75" customHeight="1" x14ac:dyDescent="0.25">
      <c r="A545" s="1"/>
    </row>
    <row r="546" spans="1:1" ht="12.75" customHeight="1" x14ac:dyDescent="0.25">
      <c r="A546" s="1"/>
    </row>
    <row r="547" spans="1:1" ht="12.75" customHeight="1" x14ac:dyDescent="0.25">
      <c r="A547" s="1"/>
    </row>
    <row r="548" spans="1:1" ht="12.75" customHeight="1" x14ac:dyDescent="0.25">
      <c r="A548" s="1"/>
    </row>
    <row r="549" spans="1:1" ht="12.75" customHeight="1" x14ac:dyDescent="0.25">
      <c r="A549" s="1"/>
    </row>
    <row r="550" spans="1:1" ht="12.75" customHeight="1" x14ac:dyDescent="0.25">
      <c r="A550" s="1"/>
    </row>
    <row r="551" spans="1:1" ht="12.75" customHeight="1" x14ac:dyDescent="0.25">
      <c r="A551" s="1"/>
    </row>
    <row r="552" spans="1:1" ht="12.75" customHeight="1" x14ac:dyDescent="0.25">
      <c r="A552" s="1"/>
    </row>
    <row r="553" spans="1:1" ht="12.75" customHeight="1" x14ac:dyDescent="0.25">
      <c r="A553" s="1"/>
    </row>
    <row r="554" spans="1:1" ht="12.75" customHeight="1" x14ac:dyDescent="0.25">
      <c r="A554" s="1"/>
    </row>
    <row r="555" spans="1:1" ht="12.75" customHeight="1" x14ac:dyDescent="0.25">
      <c r="A555" s="1"/>
    </row>
    <row r="556" spans="1:1" ht="12.75" customHeight="1" x14ac:dyDescent="0.25">
      <c r="A556" s="1"/>
    </row>
    <row r="557" spans="1:1" ht="12.75" customHeight="1" x14ac:dyDescent="0.25">
      <c r="A557" s="1"/>
    </row>
    <row r="558" spans="1:1" ht="12.75" customHeight="1" x14ac:dyDescent="0.25">
      <c r="A558" s="1"/>
    </row>
    <row r="559" spans="1:1" ht="12.75" customHeight="1" x14ac:dyDescent="0.25">
      <c r="A559" s="1"/>
    </row>
    <row r="560" spans="1:1" ht="12.75" customHeight="1" x14ac:dyDescent="0.25">
      <c r="A560" s="1"/>
    </row>
    <row r="561" spans="1:1" ht="12.75" customHeight="1" x14ac:dyDescent="0.25">
      <c r="A561" s="1"/>
    </row>
    <row r="562" spans="1:1" ht="12.75" customHeight="1" x14ac:dyDescent="0.25">
      <c r="A562" s="1"/>
    </row>
    <row r="563" spans="1:1" ht="12.75" customHeight="1" x14ac:dyDescent="0.25">
      <c r="A563" s="1"/>
    </row>
    <row r="564" spans="1:1" ht="12.75" customHeight="1" x14ac:dyDescent="0.25">
      <c r="A564" s="1"/>
    </row>
    <row r="565" spans="1:1" ht="12.75" customHeight="1" x14ac:dyDescent="0.25">
      <c r="A565" s="1"/>
    </row>
    <row r="566" spans="1:1" ht="12.75" customHeight="1" x14ac:dyDescent="0.25">
      <c r="A566" s="1"/>
    </row>
    <row r="567" spans="1:1" ht="12.75" customHeight="1" x14ac:dyDescent="0.25">
      <c r="A567" s="1"/>
    </row>
    <row r="568" spans="1:1" ht="12.75" customHeight="1" x14ac:dyDescent="0.25">
      <c r="A568" s="1"/>
    </row>
    <row r="569" spans="1:1" ht="12.75" customHeight="1" x14ac:dyDescent="0.25">
      <c r="A569" s="1"/>
    </row>
    <row r="570" spans="1:1" ht="12.75" customHeight="1" x14ac:dyDescent="0.25">
      <c r="A570" s="1"/>
    </row>
    <row r="571" spans="1:1" ht="12.75" customHeight="1" x14ac:dyDescent="0.25">
      <c r="A571" s="1"/>
    </row>
    <row r="572" spans="1:1" ht="12.75" customHeight="1" x14ac:dyDescent="0.25">
      <c r="A572" s="1"/>
    </row>
    <row r="573" spans="1:1" ht="12.75" customHeight="1" x14ac:dyDescent="0.25">
      <c r="A573" s="1"/>
    </row>
    <row r="574" spans="1:1" ht="12.75" customHeight="1" x14ac:dyDescent="0.25">
      <c r="A574" s="1"/>
    </row>
    <row r="575" spans="1:1" ht="12.75" customHeight="1" x14ac:dyDescent="0.25">
      <c r="A575" s="1"/>
    </row>
    <row r="576" spans="1:1" ht="12.75" customHeight="1" x14ac:dyDescent="0.25">
      <c r="A576" s="1"/>
    </row>
    <row r="577" spans="1:1" ht="12.75" customHeight="1" x14ac:dyDescent="0.25">
      <c r="A577" s="1"/>
    </row>
    <row r="578" spans="1:1" ht="12.75" customHeight="1" x14ac:dyDescent="0.25">
      <c r="A578" s="1"/>
    </row>
    <row r="579" spans="1:1" ht="12.75" customHeight="1" x14ac:dyDescent="0.25">
      <c r="A579" s="1"/>
    </row>
    <row r="580" spans="1:1" ht="12.75" customHeight="1" x14ac:dyDescent="0.25">
      <c r="A580" s="1"/>
    </row>
    <row r="581" spans="1:1" ht="12.75" customHeight="1" x14ac:dyDescent="0.25">
      <c r="A581" s="1"/>
    </row>
    <row r="582" spans="1:1" ht="12.75" customHeight="1" x14ac:dyDescent="0.25">
      <c r="A582" s="1"/>
    </row>
    <row r="583" spans="1:1" ht="12.75" customHeight="1" x14ac:dyDescent="0.25">
      <c r="A583" s="1"/>
    </row>
    <row r="584" spans="1:1" ht="12.75" customHeight="1" x14ac:dyDescent="0.25">
      <c r="A584" s="1"/>
    </row>
    <row r="585" spans="1:1" ht="12.75" customHeight="1" x14ac:dyDescent="0.25">
      <c r="A585" s="1"/>
    </row>
    <row r="586" spans="1:1" ht="12.75" customHeight="1" x14ac:dyDescent="0.25">
      <c r="A586" s="1"/>
    </row>
    <row r="587" spans="1:1" ht="12.75" customHeight="1" x14ac:dyDescent="0.25">
      <c r="A587" s="1"/>
    </row>
    <row r="588" spans="1:1" ht="12.75" customHeight="1" x14ac:dyDescent="0.25">
      <c r="A588" s="1"/>
    </row>
    <row r="589" spans="1:1" ht="12.75" customHeight="1" x14ac:dyDescent="0.25">
      <c r="A589" s="1"/>
    </row>
    <row r="590" spans="1:1" ht="12.75" customHeight="1" x14ac:dyDescent="0.25">
      <c r="A590" s="1"/>
    </row>
    <row r="591" spans="1:1" ht="12.75" customHeight="1" x14ac:dyDescent="0.25">
      <c r="A591" s="1"/>
    </row>
    <row r="592" spans="1:1" ht="12.75" customHeight="1" x14ac:dyDescent="0.25">
      <c r="A592" s="1"/>
    </row>
    <row r="593" spans="1:1" ht="12.75" customHeight="1" x14ac:dyDescent="0.25">
      <c r="A593" s="1"/>
    </row>
    <row r="594" spans="1:1" ht="12.75" customHeight="1" x14ac:dyDescent="0.25">
      <c r="A594" s="1"/>
    </row>
    <row r="595" spans="1:1" ht="12.75" customHeight="1" x14ac:dyDescent="0.25">
      <c r="A595" s="1"/>
    </row>
    <row r="596" spans="1:1" ht="12.75" customHeight="1" x14ac:dyDescent="0.25">
      <c r="A596" s="1"/>
    </row>
    <row r="597" spans="1:1" ht="12.75" customHeight="1" x14ac:dyDescent="0.25">
      <c r="A597" s="1"/>
    </row>
    <row r="598" spans="1:1" ht="12.75" customHeight="1" x14ac:dyDescent="0.25">
      <c r="A598" s="1"/>
    </row>
    <row r="599" spans="1:1" ht="12.75" customHeight="1" x14ac:dyDescent="0.25">
      <c r="A599" s="1"/>
    </row>
    <row r="600" spans="1:1" ht="12.75" customHeight="1" x14ac:dyDescent="0.25">
      <c r="A600" s="1"/>
    </row>
    <row r="601" spans="1:1" ht="12.75" customHeight="1" x14ac:dyDescent="0.25">
      <c r="A601" s="1"/>
    </row>
    <row r="602" spans="1:1" ht="12.75" customHeight="1" x14ac:dyDescent="0.25">
      <c r="A602" s="1"/>
    </row>
    <row r="603" spans="1:1" ht="12.75" customHeight="1" x14ac:dyDescent="0.25">
      <c r="A603" s="1"/>
    </row>
    <row r="604" spans="1:1" ht="12.75" customHeight="1" x14ac:dyDescent="0.25">
      <c r="A604" s="1"/>
    </row>
    <row r="605" spans="1:1" ht="12.75" customHeight="1" x14ac:dyDescent="0.25">
      <c r="A605" s="1"/>
    </row>
    <row r="606" spans="1:1" ht="12.75" customHeight="1" x14ac:dyDescent="0.25">
      <c r="A606" s="1"/>
    </row>
    <row r="607" spans="1:1" ht="12.75" customHeight="1" x14ac:dyDescent="0.25">
      <c r="A607" s="1"/>
    </row>
    <row r="608" spans="1:1" ht="12.75" customHeight="1" x14ac:dyDescent="0.25">
      <c r="A608" s="1"/>
    </row>
    <row r="609" spans="1:1" ht="12.75" customHeight="1" x14ac:dyDescent="0.25">
      <c r="A609" s="1"/>
    </row>
    <row r="610" spans="1:1" ht="12.75" customHeight="1" x14ac:dyDescent="0.25">
      <c r="A610" s="1"/>
    </row>
    <row r="611" spans="1:1" ht="12.75" customHeight="1" x14ac:dyDescent="0.25">
      <c r="A611" s="1"/>
    </row>
    <row r="612" spans="1:1" ht="12.75" customHeight="1" x14ac:dyDescent="0.25">
      <c r="A612" s="1"/>
    </row>
    <row r="613" spans="1:1" ht="12.75" customHeight="1" x14ac:dyDescent="0.25">
      <c r="A613" s="1"/>
    </row>
    <row r="614" spans="1:1" ht="12.75" customHeight="1" x14ac:dyDescent="0.25">
      <c r="A614" s="1"/>
    </row>
    <row r="615" spans="1:1" ht="12.75" customHeight="1" x14ac:dyDescent="0.25">
      <c r="A615" s="1"/>
    </row>
    <row r="616" spans="1:1" ht="12.75" customHeight="1" x14ac:dyDescent="0.25">
      <c r="A616" s="1"/>
    </row>
    <row r="617" spans="1:1" ht="12.75" customHeight="1" x14ac:dyDescent="0.25">
      <c r="A617" s="1"/>
    </row>
    <row r="618" spans="1:1" ht="12.75" customHeight="1" x14ac:dyDescent="0.25">
      <c r="A618" s="1"/>
    </row>
    <row r="619" spans="1:1" ht="12.75" customHeight="1" x14ac:dyDescent="0.25">
      <c r="A619" s="1"/>
    </row>
    <row r="620" spans="1:1" ht="12.75" customHeight="1" x14ac:dyDescent="0.25">
      <c r="A620" s="1"/>
    </row>
    <row r="621" spans="1:1" ht="12.75" customHeight="1" x14ac:dyDescent="0.25">
      <c r="A621" s="1"/>
    </row>
    <row r="622" spans="1:1" ht="12.75" customHeight="1" x14ac:dyDescent="0.25">
      <c r="A622" s="1"/>
    </row>
    <row r="623" spans="1:1" ht="12.75" customHeight="1" x14ac:dyDescent="0.25">
      <c r="A623" s="1"/>
    </row>
    <row r="624" spans="1:1" ht="12.75" customHeight="1" x14ac:dyDescent="0.25">
      <c r="A624" s="1"/>
    </row>
    <row r="625" spans="1:1" ht="12.75" customHeight="1" x14ac:dyDescent="0.25">
      <c r="A625" s="1"/>
    </row>
    <row r="626" spans="1:1" ht="12.75" customHeight="1" x14ac:dyDescent="0.25">
      <c r="A626" s="1"/>
    </row>
    <row r="627" spans="1:1" ht="12.75" customHeight="1" x14ac:dyDescent="0.25">
      <c r="A627" s="1"/>
    </row>
    <row r="628" spans="1:1" ht="12.75" customHeight="1" x14ac:dyDescent="0.25">
      <c r="A628" s="1"/>
    </row>
    <row r="629" spans="1:1" ht="12.75" customHeight="1" x14ac:dyDescent="0.25">
      <c r="A629" s="1"/>
    </row>
    <row r="630" spans="1:1" ht="12.75" customHeight="1" x14ac:dyDescent="0.25">
      <c r="A630" s="1"/>
    </row>
    <row r="631" spans="1:1" ht="12.75" customHeight="1" x14ac:dyDescent="0.25">
      <c r="A631" s="1"/>
    </row>
    <row r="632" spans="1:1" ht="12.75" customHeight="1" x14ac:dyDescent="0.25">
      <c r="A632" s="1"/>
    </row>
    <row r="633" spans="1:1" ht="12.75" customHeight="1" x14ac:dyDescent="0.25">
      <c r="A633" s="1"/>
    </row>
    <row r="634" spans="1:1" ht="12.75" customHeight="1" x14ac:dyDescent="0.25">
      <c r="A634" s="1"/>
    </row>
    <row r="635" spans="1:1" ht="12.75" customHeight="1" x14ac:dyDescent="0.25">
      <c r="A635" s="1"/>
    </row>
    <row r="636" spans="1:1" ht="12.75" customHeight="1" x14ac:dyDescent="0.25">
      <c r="A636" s="1"/>
    </row>
    <row r="637" spans="1:1" ht="12.75" customHeight="1" x14ac:dyDescent="0.25">
      <c r="A637" s="1"/>
    </row>
    <row r="638" spans="1:1" ht="12.75" customHeight="1" x14ac:dyDescent="0.25">
      <c r="A638" s="1"/>
    </row>
    <row r="639" spans="1:1" ht="12.75" customHeight="1" x14ac:dyDescent="0.25">
      <c r="A639" s="1"/>
    </row>
    <row r="640" spans="1:1" ht="12.75" customHeight="1" x14ac:dyDescent="0.25">
      <c r="A640" s="1"/>
    </row>
    <row r="641" spans="1:1" ht="12.75" customHeight="1" x14ac:dyDescent="0.25">
      <c r="A641" s="1"/>
    </row>
    <row r="642" spans="1:1" ht="12.75" customHeight="1" x14ac:dyDescent="0.25">
      <c r="A642" s="1"/>
    </row>
    <row r="643" spans="1:1" ht="12.75" customHeight="1" x14ac:dyDescent="0.25">
      <c r="A643" s="1"/>
    </row>
    <row r="644" spans="1:1" ht="12.75" customHeight="1" x14ac:dyDescent="0.25">
      <c r="A644" s="1"/>
    </row>
    <row r="645" spans="1:1" ht="12.75" customHeight="1" x14ac:dyDescent="0.25">
      <c r="A645" s="1"/>
    </row>
    <row r="646" spans="1:1" ht="12.75" customHeight="1" x14ac:dyDescent="0.25">
      <c r="A646" s="1"/>
    </row>
    <row r="647" spans="1:1" ht="12.75" customHeight="1" x14ac:dyDescent="0.25">
      <c r="A647" s="1"/>
    </row>
    <row r="648" spans="1:1" ht="12.75" customHeight="1" x14ac:dyDescent="0.25">
      <c r="A648" s="1"/>
    </row>
    <row r="649" spans="1:1" ht="12.75" customHeight="1" x14ac:dyDescent="0.25">
      <c r="A649" s="1"/>
    </row>
    <row r="650" spans="1:1" ht="12.75" customHeight="1" x14ac:dyDescent="0.25">
      <c r="A650" s="1"/>
    </row>
    <row r="651" spans="1:1" ht="12.75" customHeight="1" x14ac:dyDescent="0.25">
      <c r="A651" s="1"/>
    </row>
    <row r="652" spans="1:1" ht="12.75" customHeight="1" x14ac:dyDescent="0.25">
      <c r="A652" s="1"/>
    </row>
    <row r="653" spans="1:1" ht="12.75" customHeight="1" x14ac:dyDescent="0.25">
      <c r="A653" s="1"/>
    </row>
    <row r="654" spans="1:1" ht="12.75" customHeight="1" x14ac:dyDescent="0.25">
      <c r="A654" s="1"/>
    </row>
    <row r="655" spans="1:1" ht="12.75" customHeight="1" x14ac:dyDescent="0.25">
      <c r="A655" s="1"/>
    </row>
    <row r="656" spans="1:1" ht="12.75" customHeight="1" x14ac:dyDescent="0.25">
      <c r="A656" s="1"/>
    </row>
    <row r="657" spans="1:1" ht="12.75" customHeight="1" x14ac:dyDescent="0.25">
      <c r="A657" s="1"/>
    </row>
    <row r="658" spans="1:1" ht="12.75" customHeight="1" x14ac:dyDescent="0.25">
      <c r="A658" s="1"/>
    </row>
    <row r="659" spans="1:1" ht="12.75" customHeight="1" x14ac:dyDescent="0.25">
      <c r="A659" s="1"/>
    </row>
    <row r="660" spans="1:1" ht="12.75" customHeight="1" x14ac:dyDescent="0.25">
      <c r="A660" s="1"/>
    </row>
    <row r="661" spans="1:1" ht="12.75" customHeight="1" x14ac:dyDescent="0.25">
      <c r="A661" s="1"/>
    </row>
    <row r="662" spans="1:1" ht="12.75" customHeight="1" x14ac:dyDescent="0.25">
      <c r="A662" s="1"/>
    </row>
    <row r="663" spans="1:1" ht="12.75" customHeight="1" x14ac:dyDescent="0.25">
      <c r="A663" s="1"/>
    </row>
    <row r="664" spans="1:1" ht="12.75" customHeight="1" x14ac:dyDescent="0.25">
      <c r="A664" s="1"/>
    </row>
    <row r="665" spans="1:1" ht="12.75" customHeight="1" x14ac:dyDescent="0.25">
      <c r="A665" s="1"/>
    </row>
    <row r="666" spans="1:1" ht="12.75" customHeight="1" x14ac:dyDescent="0.25">
      <c r="A666" s="1"/>
    </row>
    <row r="667" spans="1:1" ht="12.75" customHeight="1" x14ac:dyDescent="0.25">
      <c r="A667" s="1"/>
    </row>
    <row r="668" spans="1:1" ht="12.75" customHeight="1" x14ac:dyDescent="0.25">
      <c r="A668" s="1"/>
    </row>
    <row r="669" spans="1:1" ht="12.75" customHeight="1" x14ac:dyDescent="0.25">
      <c r="A669" s="1"/>
    </row>
    <row r="670" spans="1:1" ht="12.75" customHeight="1" x14ac:dyDescent="0.25">
      <c r="A670" s="1"/>
    </row>
    <row r="671" spans="1:1" ht="12.75" customHeight="1" x14ac:dyDescent="0.25">
      <c r="A671" s="1"/>
    </row>
    <row r="672" spans="1:1" ht="12.75" customHeight="1" x14ac:dyDescent="0.25">
      <c r="A672" s="1"/>
    </row>
    <row r="673" spans="1:1" ht="12.75" customHeight="1" x14ac:dyDescent="0.25">
      <c r="A673" s="1"/>
    </row>
    <row r="674" spans="1:1" ht="12.75" customHeight="1" x14ac:dyDescent="0.25">
      <c r="A674" s="1"/>
    </row>
    <row r="675" spans="1:1" ht="12.75" customHeight="1" x14ac:dyDescent="0.25">
      <c r="A675" s="1"/>
    </row>
    <row r="676" spans="1:1" ht="12.75" customHeight="1" x14ac:dyDescent="0.25">
      <c r="A676" s="1"/>
    </row>
    <row r="677" spans="1:1" ht="12.75" customHeight="1" x14ac:dyDescent="0.25">
      <c r="A677" s="1"/>
    </row>
    <row r="678" spans="1:1" ht="12.75" customHeight="1" x14ac:dyDescent="0.25">
      <c r="A678" s="1"/>
    </row>
    <row r="679" spans="1:1" ht="12.75" customHeight="1" x14ac:dyDescent="0.25">
      <c r="A679" s="1"/>
    </row>
    <row r="680" spans="1:1" ht="12.75" customHeight="1" x14ac:dyDescent="0.25">
      <c r="A680" s="1"/>
    </row>
    <row r="681" spans="1:1" ht="12.75" customHeight="1" x14ac:dyDescent="0.25">
      <c r="A681" s="1"/>
    </row>
    <row r="682" spans="1:1" ht="12.75" customHeight="1" x14ac:dyDescent="0.25">
      <c r="A682" s="1"/>
    </row>
    <row r="683" spans="1:1" ht="12.75" customHeight="1" x14ac:dyDescent="0.25">
      <c r="A683" s="1"/>
    </row>
    <row r="684" spans="1:1" ht="12.75" customHeight="1" x14ac:dyDescent="0.25">
      <c r="A684" s="1"/>
    </row>
    <row r="685" spans="1:1" ht="12.75" customHeight="1" x14ac:dyDescent="0.25">
      <c r="A685" s="1"/>
    </row>
    <row r="686" spans="1:1" ht="12.75" customHeight="1" x14ac:dyDescent="0.25">
      <c r="A686" s="1"/>
    </row>
    <row r="687" spans="1:1" ht="12.75" customHeight="1" x14ac:dyDescent="0.25">
      <c r="A687" s="1"/>
    </row>
    <row r="688" spans="1:1" ht="12.75" customHeight="1" x14ac:dyDescent="0.25">
      <c r="A688" s="1"/>
    </row>
    <row r="689" spans="1:1" ht="12.75" customHeight="1" x14ac:dyDescent="0.25">
      <c r="A689" s="1"/>
    </row>
    <row r="690" spans="1:1" ht="12.75" customHeight="1" x14ac:dyDescent="0.25">
      <c r="A690" s="1"/>
    </row>
    <row r="691" spans="1:1" ht="12.75" customHeight="1" x14ac:dyDescent="0.25">
      <c r="A691" s="1"/>
    </row>
    <row r="692" spans="1:1" ht="12.75" customHeight="1" x14ac:dyDescent="0.25">
      <c r="A692" s="1"/>
    </row>
    <row r="693" spans="1:1" ht="12.75" customHeight="1" x14ac:dyDescent="0.25">
      <c r="A693" s="1"/>
    </row>
    <row r="694" spans="1:1" ht="12.75" customHeight="1" x14ac:dyDescent="0.25">
      <c r="A694" s="1"/>
    </row>
    <row r="695" spans="1:1" ht="12.75" customHeight="1" x14ac:dyDescent="0.25">
      <c r="A695" s="1"/>
    </row>
    <row r="696" spans="1:1" ht="12.75" customHeight="1" x14ac:dyDescent="0.25">
      <c r="A696" s="1"/>
    </row>
    <row r="697" spans="1:1" ht="12.75" customHeight="1" x14ac:dyDescent="0.25">
      <c r="A697" s="1"/>
    </row>
    <row r="698" spans="1:1" ht="12.75" customHeight="1" x14ac:dyDescent="0.25">
      <c r="A698" s="1"/>
    </row>
    <row r="699" spans="1:1" ht="12.75" customHeight="1" x14ac:dyDescent="0.25">
      <c r="A699" s="1"/>
    </row>
    <row r="700" spans="1:1" ht="12.75" customHeight="1" x14ac:dyDescent="0.25">
      <c r="A700" s="1"/>
    </row>
    <row r="701" spans="1:1" ht="12.75" customHeight="1" x14ac:dyDescent="0.25">
      <c r="A701" s="1"/>
    </row>
    <row r="702" spans="1:1" ht="12.75" customHeight="1" x14ac:dyDescent="0.25">
      <c r="A702" s="1"/>
    </row>
    <row r="703" spans="1:1" ht="12.75" customHeight="1" x14ac:dyDescent="0.25">
      <c r="A703" s="1"/>
    </row>
    <row r="704" spans="1:1" ht="12.75" customHeight="1" x14ac:dyDescent="0.25">
      <c r="A704" s="1"/>
    </row>
    <row r="705" spans="1:1" ht="12.75" customHeight="1" x14ac:dyDescent="0.25">
      <c r="A705" s="1"/>
    </row>
    <row r="706" spans="1:1" ht="12.75" customHeight="1" x14ac:dyDescent="0.25">
      <c r="A706" s="1"/>
    </row>
    <row r="707" spans="1:1" ht="12.75" customHeight="1" x14ac:dyDescent="0.25">
      <c r="A707" s="1"/>
    </row>
    <row r="708" spans="1:1" ht="12.75" customHeight="1" x14ac:dyDescent="0.25">
      <c r="A708" s="1"/>
    </row>
    <row r="709" spans="1:1" ht="12.75" customHeight="1" x14ac:dyDescent="0.25">
      <c r="A709" s="1"/>
    </row>
    <row r="710" spans="1:1" ht="12.75" customHeight="1" x14ac:dyDescent="0.25">
      <c r="A710" s="1"/>
    </row>
    <row r="711" spans="1:1" ht="12.75" customHeight="1" x14ac:dyDescent="0.25">
      <c r="A711" s="1"/>
    </row>
    <row r="712" spans="1:1" ht="12.75" customHeight="1" x14ac:dyDescent="0.25">
      <c r="A712" s="1"/>
    </row>
    <row r="713" spans="1:1" ht="12.75" customHeight="1" x14ac:dyDescent="0.25">
      <c r="A713" s="1"/>
    </row>
    <row r="714" spans="1:1" ht="12.75" customHeight="1" x14ac:dyDescent="0.25">
      <c r="A714" s="1"/>
    </row>
    <row r="715" spans="1:1" ht="12.75" customHeight="1" x14ac:dyDescent="0.25">
      <c r="A715" s="1"/>
    </row>
    <row r="716" spans="1:1" ht="12.75" customHeight="1" x14ac:dyDescent="0.25">
      <c r="A716" s="1"/>
    </row>
    <row r="717" spans="1:1" ht="12.75" customHeight="1" x14ac:dyDescent="0.25">
      <c r="A717" s="1"/>
    </row>
    <row r="718" spans="1:1" ht="12.75" customHeight="1" x14ac:dyDescent="0.25">
      <c r="A718" s="1"/>
    </row>
    <row r="719" spans="1:1" ht="12.75" customHeight="1" x14ac:dyDescent="0.25">
      <c r="A719" s="1"/>
    </row>
    <row r="720" spans="1:1" ht="12.75" customHeight="1" x14ac:dyDescent="0.25">
      <c r="A720" s="1"/>
    </row>
    <row r="721" spans="1:1" ht="12.75" customHeight="1" x14ac:dyDescent="0.25">
      <c r="A721" s="1"/>
    </row>
    <row r="722" spans="1:1" ht="12.75" customHeight="1" x14ac:dyDescent="0.25">
      <c r="A722" s="1"/>
    </row>
    <row r="723" spans="1:1" ht="12.75" customHeight="1" x14ac:dyDescent="0.25">
      <c r="A723" s="1"/>
    </row>
    <row r="724" spans="1:1" ht="12.75" customHeight="1" x14ac:dyDescent="0.25">
      <c r="A724" s="1"/>
    </row>
    <row r="725" spans="1:1" ht="12.75" customHeight="1" x14ac:dyDescent="0.25">
      <c r="A725" s="1"/>
    </row>
    <row r="726" spans="1:1" ht="12.75" customHeight="1" x14ac:dyDescent="0.25">
      <c r="A726" s="1"/>
    </row>
    <row r="727" spans="1:1" ht="12.75" customHeight="1" x14ac:dyDescent="0.25">
      <c r="A727" s="1"/>
    </row>
    <row r="728" spans="1:1" ht="12.75" customHeight="1" x14ac:dyDescent="0.25">
      <c r="A728" s="1"/>
    </row>
    <row r="729" spans="1:1" ht="12.75" customHeight="1" x14ac:dyDescent="0.25">
      <c r="A729" s="1"/>
    </row>
    <row r="730" spans="1:1" ht="12.75" customHeight="1" x14ac:dyDescent="0.25">
      <c r="A730" s="1"/>
    </row>
    <row r="731" spans="1:1" ht="12.75" customHeight="1" x14ac:dyDescent="0.25">
      <c r="A731" s="1"/>
    </row>
    <row r="732" spans="1:1" ht="12.75" customHeight="1" x14ac:dyDescent="0.25">
      <c r="A732" s="1"/>
    </row>
    <row r="733" spans="1:1" ht="12.75" customHeight="1" x14ac:dyDescent="0.25">
      <c r="A733" s="1"/>
    </row>
    <row r="734" spans="1:1" ht="12.75" customHeight="1" x14ac:dyDescent="0.25">
      <c r="A734" s="1"/>
    </row>
    <row r="735" spans="1:1" ht="12.75" customHeight="1" x14ac:dyDescent="0.25">
      <c r="A735" s="1"/>
    </row>
    <row r="736" spans="1:1" ht="12.75" customHeight="1" x14ac:dyDescent="0.25">
      <c r="A736" s="1"/>
    </row>
    <row r="737" spans="1:1" ht="12.75" customHeight="1" x14ac:dyDescent="0.25">
      <c r="A737" s="1"/>
    </row>
    <row r="738" spans="1:1" ht="12.75" customHeight="1" x14ac:dyDescent="0.25">
      <c r="A738" s="1"/>
    </row>
    <row r="739" spans="1:1" ht="12.75" customHeight="1" x14ac:dyDescent="0.25">
      <c r="A739" s="1"/>
    </row>
    <row r="740" spans="1:1" ht="12.75" customHeight="1" x14ac:dyDescent="0.25">
      <c r="A740" s="1"/>
    </row>
    <row r="741" spans="1:1" ht="12.75" customHeight="1" x14ac:dyDescent="0.25">
      <c r="A741" s="1"/>
    </row>
    <row r="742" spans="1:1" ht="12.75" customHeight="1" x14ac:dyDescent="0.25">
      <c r="A742" s="1"/>
    </row>
    <row r="743" spans="1:1" ht="12.75" customHeight="1" x14ac:dyDescent="0.25">
      <c r="A743" s="1"/>
    </row>
    <row r="744" spans="1:1" ht="12.75" customHeight="1" x14ac:dyDescent="0.25">
      <c r="A744" s="1"/>
    </row>
    <row r="745" spans="1:1" ht="12.75" customHeight="1" x14ac:dyDescent="0.25">
      <c r="A745" s="1"/>
    </row>
    <row r="746" spans="1:1" ht="12.75" customHeight="1" x14ac:dyDescent="0.25">
      <c r="A746" s="1"/>
    </row>
    <row r="747" spans="1:1" ht="12.75" customHeight="1" x14ac:dyDescent="0.25">
      <c r="A747" s="1"/>
    </row>
    <row r="748" spans="1:1" ht="12.75" customHeight="1" x14ac:dyDescent="0.25">
      <c r="A748" s="1"/>
    </row>
    <row r="749" spans="1:1" ht="12.75" customHeight="1" x14ac:dyDescent="0.25">
      <c r="A749" s="1"/>
    </row>
    <row r="750" spans="1:1" ht="12.75" customHeight="1" x14ac:dyDescent="0.25">
      <c r="A750" s="1"/>
    </row>
    <row r="751" spans="1:1" ht="12.75" customHeight="1" x14ac:dyDescent="0.25">
      <c r="A751" s="1"/>
    </row>
    <row r="752" spans="1:1" ht="12.75" customHeight="1" x14ac:dyDescent="0.25">
      <c r="A752" s="1"/>
    </row>
    <row r="753" spans="1:1" ht="12.75" customHeight="1" x14ac:dyDescent="0.25">
      <c r="A753" s="1"/>
    </row>
    <row r="754" spans="1:1" ht="12.75" customHeight="1" x14ac:dyDescent="0.25">
      <c r="A754" s="1"/>
    </row>
    <row r="755" spans="1:1" ht="12.75" customHeight="1" x14ac:dyDescent="0.25">
      <c r="A755" s="1"/>
    </row>
    <row r="756" spans="1:1" ht="12.75" customHeight="1" x14ac:dyDescent="0.25">
      <c r="A756" s="1"/>
    </row>
    <row r="757" spans="1:1" ht="12.75" customHeight="1" x14ac:dyDescent="0.25">
      <c r="A757" s="1"/>
    </row>
    <row r="758" spans="1:1" ht="12.75" customHeight="1" x14ac:dyDescent="0.25">
      <c r="A758" s="1"/>
    </row>
    <row r="759" spans="1:1" ht="12.75" customHeight="1" x14ac:dyDescent="0.25">
      <c r="A759" s="1"/>
    </row>
    <row r="760" spans="1:1" ht="12.75" customHeight="1" x14ac:dyDescent="0.25">
      <c r="A760" s="1"/>
    </row>
    <row r="761" spans="1:1" ht="12.75" customHeight="1" x14ac:dyDescent="0.25">
      <c r="A761" s="1"/>
    </row>
    <row r="762" spans="1:1" ht="12.75" customHeight="1" x14ac:dyDescent="0.25">
      <c r="A762" s="1"/>
    </row>
    <row r="763" spans="1:1" ht="12.75" customHeight="1" x14ac:dyDescent="0.25">
      <c r="A763" s="1"/>
    </row>
    <row r="764" spans="1:1" ht="12.75" customHeight="1" x14ac:dyDescent="0.25">
      <c r="A764" s="1"/>
    </row>
    <row r="765" spans="1:1" ht="12.75" customHeight="1" x14ac:dyDescent="0.25">
      <c r="A765" s="1"/>
    </row>
    <row r="766" spans="1:1" ht="12.75" customHeight="1" x14ac:dyDescent="0.25">
      <c r="A766" s="1"/>
    </row>
    <row r="767" spans="1:1" ht="12.75" customHeight="1" x14ac:dyDescent="0.25">
      <c r="A767" s="1"/>
    </row>
    <row r="768" spans="1:1" ht="12.75" customHeight="1" x14ac:dyDescent="0.25">
      <c r="A768" s="1"/>
    </row>
    <row r="769" spans="1:1" ht="12.75" customHeight="1" x14ac:dyDescent="0.25">
      <c r="A769" s="1"/>
    </row>
    <row r="770" spans="1:1" ht="12.75" customHeight="1" x14ac:dyDescent="0.25">
      <c r="A770" s="1"/>
    </row>
    <row r="771" spans="1:1" ht="12.75" customHeight="1" x14ac:dyDescent="0.25">
      <c r="A771" s="1"/>
    </row>
    <row r="772" spans="1:1" ht="12.75" customHeight="1" x14ac:dyDescent="0.25">
      <c r="A772" s="1"/>
    </row>
    <row r="773" spans="1:1" ht="12.75" customHeight="1" x14ac:dyDescent="0.25">
      <c r="A773" s="1"/>
    </row>
    <row r="774" spans="1:1" ht="12.75" customHeight="1" x14ac:dyDescent="0.25">
      <c r="A774" s="1"/>
    </row>
    <row r="775" spans="1:1" ht="12.75" customHeight="1" x14ac:dyDescent="0.25">
      <c r="A775" s="1"/>
    </row>
    <row r="776" spans="1:1" ht="12.75" customHeight="1" x14ac:dyDescent="0.25">
      <c r="A776" s="1"/>
    </row>
    <row r="777" spans="1:1" ht="12.75" customHeight="1" x14ac:dyDescent="0.25">
      <c r="A777" s="1"/>
    </row>
    <row r="778" spans="1:1" ht="12.75" customHeight="1" x14ac:dyDescent="0.25">
      <c r="A778" s="1"/>
    </row>
    <row r="779" spans="1:1" ht="12.75" customHeight="1" x14ac:dyDescent="0.25">
      <c r="A779" s="1"/>
    </row>
    <row r="780" spans="1:1" ht="12.75" customHeight="1" x14ac:dyDescent="0.25">
      <c r="A780" s="1"/>
    </row>
    <row r="781" spans="1:1" ht="12.75" customHeight="1" x14ac:dyDescent="0.25">
      <c r="A781" s="1"/>
    </row>
    <row r="782" spans="1:1" ht="12.75" customHeight="1" x14ac:dyDescent="0.25">
      <c r="A782" s="1"/>
    </row>
    <row r="783" spans="1:1" ht="12.75" customHeight="1" x14ac:dyDescent="0.25">
      <c r="A783" s="1"/>
    </row>
    <row r="784" spans="1:1" ht="12.75" customHeight="1" x14ac:dyDescent="0.25">
      <c r="A784" s="1"/>
    </row>
    <row r="785" spans="1:1" ht="12.75" customHeight="1" x14ac:dyDescent="0.25">
      <c r="A785" s="1"/>
    </row>
    <row r="786" spans="1:1" ht="12.75" customHeight="1" x14ac:dyDescent="0.25">
      <c r="A786" s="1"/>
    </row>
    <row r="787" spans="1:1" ht="12.75" customHeight="1" x14ac:dyDescent="0.25">
      <c r="A787" s="1"/>
    </row>
    <row r="788" spans="1:1" ht="12.75" customHeight="1" x14ac:dyDescent="0.25">
      <c r="A788" s="1"/>
    </row>
    <row r="789" spans="1:1" ht="12.75" customHeight="1" x14ac:dyDescent="0.25">
      <c r="A789" s="1"/>
    </row>
    <row r="790" spans="1:1" ht="12.75" customHeight="1" x14ac:dyDescent="0.25">
      <c r="A790" s="1"/>
    </row>
    <row r="791" spans="1:1" ht="12.75" customHeight="1" x14ac:dyDescent="0.25">
      <c r="A791" s="1"/>
    </row>
    <row r="792" spans="1:1" ht="12.75" customHeight="1" x14ac:dyDescent="0.25">
      <c r="A792" s="1"/>
    </row>
    <row r="793" spans="1:1" ht="12.75" customHeight="1" x14ac:dyDescent="0.25">
      <c r="A793" s="1"/>
    </row>
    <row r="794" spans="1:1" ht="12.75" customHeight="1" x14ac:dyDescent="0.25">
      <c r="A794" s="1"/>
    </row>
    <row r="795" spans="1:1" ht="12.75" customHeight="1" x14ac:dyDescent="0.25">
      <c r="A795" s="1"/>
    </row>
    <row r="796" spans="1:1" ht="12.75" customHeight="1" x14ac:dyDescent="0.25">
      <c r="A796" s="1"/>
    </row>
    <row r="797" spans="1:1" ht="12.75" customHeight="1" x14ac:dyDescent="0.25">
      <c r="A797" s="1"/>
    </row>
    <row r="798" spans="1:1" ht="12.75" customHeight="1" x14ac:dyDescent="0.25">
      <c r="A798" s="1"/>
    </row>
    <row r="799" spans="1:1" ht="12.75" customHeight="1" x14ac:dyDescent="0.25">
      <c r="A799" s="1"/>
    </row>
    <row r="800" spans="1:1" ht="12.75" customHeight="1" x14ac:dyDescent="0.25">
      <c r="A800" s="1"/>
    </row>
    <row r="801" spans="1:1" ht="12.75" customHeight="1" x14ac:dyDescent="0.25">
      <c r="A801" s="1"/>
    </row>
    <row r="802" spans="1:1" ht="12.75" customHeight="1" x14ac:dyDescent="0.25">
      <c r="A802" s="1"/>
    </row>
    <row r="803" spans="1:1" ht="12.75" customHeight="1" x14ac:dyDescent="0.25">
      <c r="A803" s="1"/>
    </row>
    <row r="804" spans="1:1" ht="12.75" customHeight="1" x14ac:dyDescent="0.25">
      <c r="A804" s="1"/>
    </row>
    <row r="805" spans="1:1" ht="12.75" customHeight="1" x14ac:dyDescent="0.25">
      <c r="A805" s="1"/>
    </row>
    <row r="806" spans="1:1" ht="12.75" customHeight="1" x14ac:dyDescent="0.25">
      <c r="A806" s="1"/>
    </row>
    <row r="807" spans="1:1" ht="12.75" customHeight="1" x14ac:dyDescent="0.25">
      <c r="A807" s="1"/>
    </row>
    <row r="808" spans="1:1" ht="12.75" customHeight="1" x14ac:dyDescent="0.25">
      <c r="A808" s="1"/>
    </row>
    <row r="809" spans="1:1" ht="12.75" customHeight="1" x14ac:dyDescent="0.25">
      <c r="A809" s="1"/>
    </row>
    <row r="810" spans="1:1" ht="12.75" customHeight="1" x14ac:dyDescent="0.25">
      <c r="A810" s="1"/>
    </row>
    <row r="811" spans="1:1" ht="12.75" customHeight="1" x14ac:dyDescent="0.25">
      <c r="A811" s="1"/>
    </row>
    <row r="812" spans="1:1" ht="12.75" customHeight="1" x14ac:dyDescent="0.25">
      <c r="A812" s="1"/>
    </row>
    <row r="813" spans="1:1" ht="12.75" customHeight="1" x14ac:dyDescent="0.25">
      <c r="A813" s="1"/>
    </row>
    <row r="814" spans="1:1" ht="12.75" customHeight="1" x14ac:dyDescent="0.25">
      <c r="A814" s="1"/>
    </row>
    <row r="815" spans="1:1" ht="12.75" customHeight="1" x14ac:dyDescent="0.25">
      <c r="A815" s="1"/>
    </row>
    <row r="816" spans="1:1" ht="12.75" customHeight="1" x14ac:dyDescent="0.25">
      <c r="A816" s="1"/>
    </row>
    <row r="817" spans="1:1" ht="12.75" customHeight="1" x14ac:dyDescent="0.25">
      <c r="A817" s="1"/>
    </row>
    <row r="818" spans="1:1" ht="12.75" customHeight="1" x14ac:dyDescent="0.25">
      <c r="A818" s="1"/>
    </row>
    <row r="819" spans="1:1" ht="12.75" customHeight="1" x14ac:dyDescent="0.25">
      <c r="A819" s="1"/>
    </row>
    <row r="820" spans="1:1" ht="12.75" customHeight="1" x14ac:dyDescent="0.25">
      <c r="A820" s="1"/>
    </row>
    <row r="821" spans="1:1" ht="12.75" customHeight="1" x14ac:dyDescent="0.25">
      <c r="A821" s="1"/>
    </row>
    <row r="822" spans="1:1" ht="12.75" customHeight="1" x14ac:dyDescent="0.25">
      <c r="A822" s="1"/>
    </row>
    <row r="823" spans="1:1" ht="12.75" customHeight="1" x14ac:dyDescent="0.25">
      <c r="A823" s="1"/>
    </row>
    <row r="824" spans="1:1" ht="12.75" customHeight="1" x14ac:dyDescent="0.25">
      <c r="A824" s="1"/>
    </row>
    <row r="825" spans="1:1" ht="12.75" customHeight="1" x14ac:dyDescent="0.25">
      <c r="A825" s="1"/>
    </row>
    <row r="826" spans="1:1" ht="12.75" customHeight="1" x14ac:dyDescent="0.25">
      <c r="A826" s="1"/>
    </row>
    <row r="827" spans="1:1" ht="12.75" customHeight="1" x14ac:dyDescent="0.25">
      <c r="A827" s="1"/>
    </row>
    <row r="828" spans="1:1" ht="12.75" customHeight="1" x14ac:dyDescent="0.25">
      <c r="A828" s="1"/>
    </row>
    <row r="829" spans="1:1" ht="12.75" customHeight="1" x14ac:dyDescent="0.25">
      <c r="A829" s="1"/>
    </row>
    <row r="830" spans="1:1" ht="12.75" customHeight="1" x14ac:dyDescent="0.25">
      <c r="A830" s="1"/>
    </row>
    <row r="831" spans="1:1" ht="12.75" customHeight="1" x14ac:dyDescent="0.25">
      <c r="A831" s="1"/>
    </row>
    <row r="832" spans="1:1" ht="12.75" customHeight="1" x14ac:dyDescent="0.25">
      <c r="A832" s="1"/>
    </row>
    <row r="833" spans="1:1" ht="12.75" customHeight="1" x14ac:dyDescent="0.25">
      <c r="A833" s="1"/>
    </row>
    <row r="834" spans="1:1" ht="12.75" customHeight="1" x14ac:dyDescent="0.25">
      <c r="A834" s="1"/>
    </row>
    <row r="835" spans="1:1" ht="12.75" customHeight="1" x14ac:dyDescent="0.25">
      <c r="A835" s="1"/>
    </row>
    <row r="836" spans="1:1" ht="12.75" customHeight="1" x14ac:dyDescent="0.25">
      <c r="A836" s="1"/>
    </row>
    <row r="837" spans="1:1" ht="12.75" customHeight="1" x14ac:dyDescent="0.25">
      <c r="A837" s="1"/>
    </row>
    <row r="838" spans="1:1" ht="12.75" customHeight="1" x14ac:dyDescent="0.25">
      <c r="A838" s="1"/>
    </row>
    <row r="839" spans="1:1" ht="12.75" customHeight="1" x14ac:dyDescent="0.25">
      <c r="A839" s="1"/>
    </row>
    <row r="840" spans="1:1" ht="12.75" customHeight="1" x14ac:dyDescent="0.25">
      <c r="A840" s="1"/>
    </row>
    <row r="841" spans="1:1" ht="12.75" customHeight="1" x14ac:dyDescent="0.25">
      <c r="A841" s="1"/>
    </row>
    <row r="842" spans="1:1" ht="12.75" customHeight="1" x14ac:dyDescent="0.25">
      <c r="A842" s="1"/>
    </row>
    <row r="843" spans="1:1" ht="12.75" customHeight="1" x14ac:dyDescent="0.25">
      <c r="A843" s="1"/>
    </row>
    <row r="844" spans="1:1" ht="12.75" customHeight="1" x14ac:dyDescent="0.25">
      <c r="A844" s="1"/>
    </row>
    <row r="845" spans="1:1" ht="12.75" customHeight="1" x14ac:dyDescent="0.25">
      <c r="A845" s="1"/>
    </row>
    <row r="846" spans="1:1" ht="12.75" customHeight="1" x14ac:dyDescent="0.25">
      <c r="A846" s="1"/>
    </row>
    <row r="847" spans="1:1" ht="12.75" customHeight="1" x14ac:dyDescent="0.25">
      <c r="A847" s="1"/>
    </row>
    <row r="848" spans="1:1" ht="12.75" customHeight="1" x14ac:dyDescent="0.25">
      <c r="A848" s="1"/>
    </row>
    <row r="849" spans="1:1" ht="12.75" customHeight="1" x14ac:dyDescent="0.25">
      <c r="A849" s="1"/>
    </row>
    <row r="850" spans="1:1" ht="12.75" customHeight="1" x14ac:dyDescent="0.25">
      <c r="A850" s="1"/>
    </row>
    <row r="851" spans="1:1" ht="12.75" customHeight="1" x14ac:dyDescent="0.25">
      <c r="A851" s="1"/>
    </row>
    <row r="852" spans="1:1" ht="12.75" customHeight="1" x14ac:dyDescent="0.25">
      <c r="A852" s="1"/>
    </row>
    <row r="853" spans="1:1" ht="12.75" customHeight="1" x14ac:dyDescent="0.25">
      <c r="A853" s="1"/>
    </row>
    <row r="854" spans="1:1" ht="12.75" customHeight="1" x14ac:dyDescent="0.25">
      <c r="A854" s="1"/>
    </row>
    <row r="855" spans="1:1" ht="12.75" customHeight="1" x14ac:dyDescent="0.25">
      <c r="A855" s="1"/>
    </row>
    <row r="856" spans="1:1" ht="12.75" customHeight="1" x14ac:dyDescent="0.25">
      <c r="A856" s="1"/>
    </row>
    <row r="857" spans="1:1" ht="12.75" customHeight="1" x14ac:dyDescent="0.25">
      <c r="A857" s="1"/>
    </row>
    <row r="858" spans="1:1" ht="12.75" customHeight="1" x14ac:dyDescent="0.25">
      <c r="A858" s="1"/>
    </row>
    <row r="859" spans="1:1" ht="12.75" customHeight="1" x14ac:dyDescent="0.25">
      <c r="A859" s="1"/>
    </row>
    <row r="860" spans="1:1" ht="12.75" customHeight="1" x14ac:dyDescent="0.25">
      <c r="A860" s="1"/>
    </row>
    <row r="861" spans="1:1" ht="12.75" customHeight="1" x14ac:dyDescent="0.25">
      <c r="A861" s="1"/>
    </row>
    <row r="862" spans="1:1" ht="12.75" customHeight="1" x14ac:dyDescent="0.25">
      <c r="A862" s="1"/>
    </row>
    <row r="863" spans="1:1" ht="12.75" customHeight="1" x14ac:dyDescent="0.25">
      <c r="A863" s="1"/>
    </row>
    <row r="864" spans="1:1" ht="12.75" customHeight="1" x14ac:dyDescent="0.25">
      <c r="A864" s="1"/>
    </row>
    <row r="865" spans="1:1" ht="12.75" customHeight="1" x14ac:dyDescent="0.25">
      <c r="A865" s="1"/>
    </row>
    <row r="866" spans="1:1" ht="12.75" customHeight="1" x14ac:dyDescent="0.25">
      <c r="A866" s="1"/>
    </row>
    <row r="867" spans="1:1" ht="12.75" customHeight="1" x14ac:dyDescent="0.25">
      <c r="A867" s="1"/>
    </row>
    <row r="868" spans="1:1" ht="12.75" customHeight="1" x14ac:dyDescent="0.25">
      <c r="A868" s="1"/>
    </row>
    <row r="869" spans="1:1" ht="12.75" customHeight="1" x14ac:dyDescent="0.25">
      <c r="A869" s="1"/>
    </row>
    <row r="870" spans="1:1" ht="12.75" customHeight="1" x14ac:dyDescent="0.25">
      <c r="A870" s="1"/>
    </row>
    <row r="871" spans="1:1" ht="12.75" customHeight="1" x14ac:dyDescent="0.25">
      <c r="A871" s="1"/>
    </row>
    <row r="872" spans="1:1" ht="12.75" customHeight="1" x14ac:dyDescent="0.25">
      <c r="A872" s="1"/>
    </row>
    <row r="873" spans="1:1" ht="12.75" customHeight="1" x14ac:dyDescent="0.25">
      <c r="A873" s="1"/>
    </row>
    <row r="874" spans="1:1" ht="12.75" customHeight="1" x14ac:dyDescent="0.25">
      <c r="A874" s="1"/>
    </row>
    <row r="875" spans="1:1" ht="12.75" customHeight="1" x14ac:dyDescent="0.25">
      <c r="A875" s="1"/>
    </row>
    <row r="876" spans="1:1" ht="12.75" customHeight="1" x14ac:dyDescent="0.25">
      <c r="A876" s="1"/>
    </row>
    <row r="877" spans="1:1" ht="12.75" customHeight="1" x14ac:dyDescent="0.25">
      <c r="A877" s="1"/>
    </row>
    <row r="878" spans="1:1" ht="12.75" customHeight="1" x14ac:dyDescent="0.25">
      <c r="A878" s="1"/>
    </row>
    <row r="879" spans="1:1" ht="12.75" customHeight="1" x14ac:dyDescent="0.25">
      <c r="A879" s="1"/>
    </row>
    <row r="880" spans="1:1" ht="12.75" customHeight="1" x14ac:dyDescent="0.25">
      <c r="A880" s="1"/>
    </row>
    <row r="881" spans="1:1" ht="12.75" customHeight="1" x14ac:dyDescent="0.25">
      <c r="A881" s="1"/>
    </row>
    <row r="882" spans="1:1" ht="12.75" customHeight="1" x14ac:dyDescent="0.25">
      <c r="A882" s="1"/>
    </row>
    <row r="883" spans="1:1" ht="12.75" customHeight="1" x14ac:dyDescent="0.25">
      <c r="A883" s="1"/>
    </row>
    <row r="884" spans="1:1" ht="12.75" customHeight="1" x14ac:dyDescent="0.25">
      <c r="A884" s="1"/>
    </row>
    <row r="885" spans="1:1" ht="12.75" customHeight="1" x14ac:dyDescent="0.25">
      <c r="A885" s="1"/>
    </row>
    <row r="886" spans="1:1" ht="12.75" customHeight="1" x14ac:dyDescent="0.25">
      <c r="A886" s="1"/>
    </row>
    <row r="887" spans="1:1" ht="12.75" customHeight="1" x14ac:dyDescent="0.25">
      <c r="A887" s="1"/>
    </row>
    <row r="888" spans="1:1" ht="12.75" customHeight="1" x14ac:dyDescent="0.25">
      <c r="A888" s="1"/>
    </row>
    <row r="889" spans="1:1" ht="12.75" customHeight="1" x14ac:dyDescent="0.25">
      <c r="A889" s="1"/>
    </row>
    <row r="890" spans="1:1" ht="12.75" customHeight="1" x14ac:dyDescent="0.25">
      <c r="A890" s="1"/>
    </row>
    <row r="891" spans="1:1" ht="12.75" customHeight="1" x14ac:dyDescent="0.25">
      <c r="A891" s="1"/>
    </row>
    <row r="892" spans="1:1" ht="12.75" customHeight="1" x14ac:dyDescent="0.25">
      <c r="A892" s="1"/>
    </row>
    <row r="893" spans="1:1" ht="12.75" customHeight="1" x14ac:dyDescent="0.25">
      <c r="A893" s="1"/>
    </row>
    <row r="894" spans="1:1" ht="12.75" customHeight="1" x14ac:dyDescent="0.25">
      <c r="A894" s="1"/>
    </row>
    <row r="895" spans="1:1" ht="12.75" customHeight="1" x14ac:dyDescent="0.25">
      <c r="A895" s="1"/>
    </row>
    <row r="896" spans="1:1" ht="12.75" customHeight="1" x14ac:dyDescent="0.25">
      <c r="A896" s="1"/>
    </row>
    <row r="897" spans="1:1" ht="12.75" customHeight="1" x14ac:dyDescent="0.25">
      <c r="A897" s="1"/>
    </row>
    <row r="898" spans="1:1" ht="12.75" customHeight="1" x14ac:dyDescent="0.25">
      <c r="A898" s="1"/>
    </row>
    <row r="899" spans="1:1" ht="12.75" customHeight="1" x14ac:dyDescent="0.25">
      <c r="A899" s="1"/>
    </row>
    <row r="900" spans="1:1" ht="12.75" customHeight="1" x14ac:dyDescent="0.25">
      <c r="A900" s="1"/>
    </row>
    <row r="901" spans="1:1" ht="12.75" customHeight="1" x14ac:dyDescent="0.25">
      <c r="A901" s="1"/>
    </row>
    <row r="902" spans="1:1" ht="12.75" customHeight="1" x14ac:dyDescent="0.25">
      <c r="A902" s="1"/>
    </row>
    <row r="903" spans="1:1" ht="12.75" customHeight="1" x14ac:dyDescent="0.25">
      <c r="A903" s="1"/>
    </row>
    <row r="904" spans="1:1" ht="12.75" customHeight="1" x14ac:dyDescent="0.25">
      <c r="A904" s="1"/>
    </row>
    <row r="905" spans="1:1" ht="12.75" customHeight="1" x14ac:dyDescent="0.25">
      <c r="A905" s="1"/>
    </row>
    <row r="906" spans="1:1" ht="12.75" customHeight="1" x14ac:dyDescent="0.25">
      <c r="A906" s="1"/>
    </row>
    <row r="907" spans="1:1" ht="12.75" customHeight="1" x14ac:dyDescent="0.25">
      <c r="A907" s="1"/>
    </row>
    <row r="908" spans="1:1" ht="12.75" customHeight="1" x14ac:dyDescent="0.25">
      <c r="A908" s="1"/>
    </row>
    <row r="909" spans="1:1" ht="12.75" customHeight="1" x14ac:dyDescent="0.25">
      <c r="A909" s="1"/>
    </row>
    <row r="910" spans="1:1" ht="12.75" customHeight="1" x14ac:dyDescent="0.25">
      <c r="A910" s="1"/>
    </row>
    <row r="911" spans="1:1" ht="12.75" customHeight="1" x14ac:dyDescent="0.25">
      <c r="A911" s="1"/>
    </row>
    <row r="912" spans="1:1" ht="12.75" customHeight="1" x14ac:dyDescent="0.25">
      <c r="A912" s="1"/>
    </row>
    <row r="913" spans="1:1" ht="12.75" customHeight="1" x14ac:dyDescent="0.25">
      <c r="A913" s="1"/>
    </row>
    <row r="914" spans="1:1" ht="12.75" customHeight="1" x14ac:dyDescent="0.25">
      <c r="A914" s="1"/>
    </row>
    <row r="915" spans="1:1" ht="12.75" customHeight="1" x14ac:dyDescent="0.25">
      <c r="A915" s="1"/>
    </row>
    <row r="916" spans="1:1" ht="12.75" customHeight="1" x14ac:dyDescent="0.25">
      <c r="A916" s="1"/>
    </row>
    <row r="917" spans="1:1" ht="12.75" customHeight="1" x14ac:dyDescent="0.25">
      <c r="A917" s="1"/>
    </row>
    <row r="918" spans="1:1" ht="12.75" customHeight="1" x14ac:dyDescent="0.25">
      <c r="A918" s="1"/>
    </row>
    <row r="919" spans="1:1" ht="12.75" customHeight="1" x14ac:dyDescent="0.25">
      <c r="A919" s="1"/>
    </row>
    <row r="920" spans="1:1" ht="12.75" customHeight="1" x14ac:dyDescent="0.25">
      <c r="A920" s="1"/>
    </row>
    <row r="921" spans="1:1" ht="12.75" customHeight="1" x14ac:dyDescent="0.25">
      <c r="A921" s="1"/>
    </row>
    <row r="922" spans="1:1" ht="12.75" customHeight="1" x14ac:dyDescent="0.25">
      <c r="A922" s="1"/>
    </row>
    <row r="923" spans="1:1" ht="12.75" customHeight="1" x14ac:dyDescent="0.25">
      <c r="A923" s="1"/>
    </row>
    <row r="924" spans="1:1" ht="12.75" customHeight="1" x14ac:dyDescent="0.25">
      <c r="A924" s="1"/>
    </row>
    <row r="925" spans="1:1" ht="12.75" customHeight="1" x14ac:dyDescent="0.25">
      <c r="A925" s="1"/>
    </row>
    <row r="926" spans="1:1" ht="12.75" customHeight="1" x14ac:dyDescent="0.25">
      <c r="A926" s="1"/>
    </row>
    <row r="927" spans="1:1" ht="12.75" customHeight="1" x14ac:dyDescent="0.25">
      <c r="A927" s="1"/>
    </row>
    <row r="928" spans="1:1" ht="12.75" customHeight="1" x14ac:dyDescent="0.25">
      <c r="A928" s="1"/>
    </row>
    <row r="929" spans="1:1" ht="12.75" customHeight="1" x14ac:dyDescent="0.25">
      <c r="A929" s="1"/>
    </row>
    <row r="930" spans="1:1" ht="12.75" customHeight="1" x14ac:dyDescent="0.25">
      <c r="A930" s="1"/>
    </row>
    <row r="931" spans="1:1" ht="12.75" customHeight="1" x14ac:dyDescent="0.25">
      <c r="A931" s="1"/>
    </row>
    <row r="932" spans="1:1" ht="12.75" customHeight="1" x14ac:dyDescent="0.25">
      <c r="A932" s="1"/>
    </row>
    <row r="933" spans="1:1" ht="12.75" customHeight="1" x14ac:dyDescent="0.25">
      <c r="A933" s="1"/>
    </row>
    <row r="934" spans="1:1" ht="12.75" customHeight="1" x14ac:dyDescent="0.25">
      <c r="A934" s="1"/>
    </row>
    <row r="935" spans="1:1" ht="12.75" customHeight="1" x14ac:dyDescent="0.25">
      <c r="A935" s="1"/>
    </row>
    <row r="936" spans="1:1" ht="12.75" customHeight="1" x14ac:dyDescent="0.25">
      <c r="A936" s="1"/>
    </row>
    <row r="937" spans="1:1" ht="12.75" customHeight="1" x14ac:dyDescent="0.25">
      <c r="A937" s="1"/>
    </row>
    <row r="938" spans="1:1" ht="12.75" customHeight="1" x14ac:dyDescent="0.25">
      <c r="A938" s="1"/>
    </row>
    <row r="939" spans="1:1" ht="12.75" customHeight="1" x14ac:dyDescent="0.25">
      <c r="A939" s="1"/>
    </row>
    <row r="940" spans="1:1" ht="12.75" customHeight="1" x14ac:dyDescent="0.25">
      <c r="A940" s="1"/>
    </row>
    <row r="941" spans="1:1" ht="12.75" customHeight="1" x14ac:dyDescent="0.25">
      <c r="A941" s="1"/>
    </row>
    <row r="942" spans="1:1" ht="12.75" customHeight="1" x14ac:dyDescent="0.25">
      <c r="A942" s="1"/>
    </row>
    <row r="943" spans="1:1" ht="12.75" customHeight="1" x14ac:dyDescent="0.25">
      <c r="A943" s="1"/>
    </row>
    <row r="944" spans="1:1" ht="12.75" customHeight="1" x14ac:dyDescent="0.25">
      <c r="A944" s="1"/>
    </row>
    <row r="945" spans="1:1" ht="12.75" customHeight="1" x14ac:dyDescent="0.25">
      <c r="A945" s="1"/>
    </row>
    <row r="946" spans="1:1" ht="12.75" customHeight="1" x14ac:dyDescent="0.25">
      <c r="A946" s="1"/>
    </row>
    <row r="947" spans="1:1" ht="12.75" customHeight="1" x14ac:dyDescent="0.25">
      <c r="A947" s="1"/>
    </row>
    <row r="948" spans="1:1" ht="12.75" customHeight="1" x14ac:dyDescent="0.25">
      <c r="A948" s="1"/>
    </row>
    <row r="949" spans="1:1" ht="12.75" customHeight="1" x14ac:dyDescent="0.25">
      <c r="A949" s="1"/>
    </row>
    <row r="950" spans="1:1" ht="12.75" customHeight="1" x14ac:dyDescent="0.25">
      <c r="A950" s="1"/>
    </row>
    <row r="951" spans="1:1" ht="12.75" customHeight="1" x14ac:dyDescent="0.25">
      <c r="A951" s="1"/>
    </row>
    <row r="952" spans="1:1" ht="12.75" customHeight="1" x14ac:dyDescent="0.25">
      <c r="A952" s="1"/>
    </row>
    <row r="953" spans="1:1" ht="12.75" customHeight="1" x14ac:dyDescent="0.25">
      <c r="A953" s="1"/>
    </row>
    <row r="954" spans="1:1" ht="12.75" customHeight="1" x14ac:dyDescent="0.25">
      <c r="A954" s="1"/>
    </row>
    <row r="955" spans="1:1" ht="12.75" customHeight="1" x14ac:dyDescent="0.25">
      <c r="A955" s="1"/>
    </row>
    <row r="956" spans="1:1" ht="12.75" customHeight="1" x14ac:dyDescent="0.25">
      <c r="A956" s="1"/>
    </row>
    <row r="957" spans="1:1" ht="12.75" customHeight="1" x14ac:dyDescent="0.25">
      <c r="A957" s="1"/>
    </row>
    <row r="958" spans="1:1" ht="12.75" customHeight="1" x14ac:dyDescent="0.25">
      <c r="A958" s="1"/>
    </row>
    <row r="959" spans="1:1" ht="12.75" customHeight="1" x14ac:dyDescent="0.25">
      <c r="A959" s="1"/>
    </row>
    <row r="960" spans="1:1" ht="12.75" customHeight="1" x14ac:dyDescent="0.25">
      <c r="A960" s="1"/>
    </row>
    <row r="961" spans="1:1" ht="12.75" customHeight="1" x14ac:dyDescent="0.25">
      <c r="A961" s="1"/>
    </row>
    <row r="962" spans="1:1" ht="12.75" customHeight="1" x14ac:dyDescent="0.25">
      <c r="A962" s="1"/>
    </row>
    <row r="963" spans="1:1" ht="12.75" customHeight="1" x14ac:dyDescent="0.25">
      <c r="A963" s="1"/>
    </row>
    <row r="964" spans="1:1" ht="12.75" customHeight="1" x14ac:dyDescent="0.25">
      <c r="A964" s="1"/>
    </row>
    <row r="965" spans="1:1" ht="12.75" customHeight="1" x14ac:dyDescent="0.25">
      <c r="A965" s="1"/>
    </row>
    <row r="966" spans="1:1" ht="12.75" customHeight="1" x14ac:dyDescent="0.25">
      <c r="A966" s="1"/>
    </row>
    <row r="967" spans="1:1" ht="12.75" customHeight="1" x14ac:dyDescent="0.25">
      <c r="A967" s="1"/>
    </row>
    <row r="968" spans="1:1" ht="12.75" customHeight="1" x14ac:dyDescent="0.25">
      <c r="A968" s="1"/>
    </row>
    <row r="969" spans="1:1" ht="12.75" customHeight="1" x14ac:dyDescent="0.25">
      <c r="A969" s="1"/>
    </row>
    <row r="970" spans="1:1" ht="12.75" customHeight="1" x14ac:dyDescent="0.25">
      <c r="A970" s="1"/>
    </row>
    <row r="971" spans="1:1" ht="12.75" customHeight="1" x14ac:dyDescent="0.25">
      <c r="A971" s="1"/>
    </row>
    <row r="972" spans="1:1" ht="12.75" customHeight="1" x14ac:dyDescent="0.25">
      <c r="A972" s="1"/>
    </row>
    <row r="973" spans="1:1" ht="12.75" customHeight="1" x14ac:dyDescent="0.25">
      <c r="A973" s="1"/>
    </row>
    <row r="974" spans="1:1" ht="12.75" customHeight="1" x14ac:dyDescent="0.25">
      <c r="A974" s="1"/>
    </row>
    <row r="975" spans="1:1" ht="12.75" customHeight="1" x14ac:dyDescent="0.25">
      <c r="A975" s="1"/>
    </row>
    <row r="976" spans="1:1" ht="12.75" customHeight="1" x14ac:dyDescent="0.25">
      <c r="A976" s="1"/>
    </row>
    <row r="977" spans="1:1" ht="12.75" customHeight="1" x14ac:dyDescent="0.25">
      <c r="A977" s="1"/>
    </row>
    <row r="978" spans="1:1" ht="12.75" customHeight="1" x14ac:dyDescent="0.25">
      <c r="A978" s="1"/>
    </row>
    <row r="979" spans="1:1" ht="12.75" customHeight="1" x14ac:dyDescent="0.25">
      <c r="A979" s="1"/>
    </row>
    <row r="980" spans="1:1" ht="12.75" customHeight="1" x14ac:dyDescent="0.25">
      <c r="A980" s="1"/>
    </row>
    <row r="981" spans="1:1" ht="12.75" customHeight="1" x14ac:dyDescent="0.25">
      <c r="A981" s="1"/>
    </row>
    <row r="982" spans="1:1" ht="12.75" customHeight="1" x14ac:dyDescent="0.25">
      <c r="A982" s="1"/>
    </row>
    <row r="983" spans="1:1" ht="12.75" customHeight="1" x14ac:dyDescent="0.25">
      <c r="A983" s="1"/>
    </row>
    <row r="984" spans="1:1" ht="12.75" customHeight="1" x14ac:dyDescent="0.25">
      <c r="A984" s="1"/>
    </row>
    <row r="985" spans="1:1" ht="12.75" customHeight="1" x14ac:dyDescent="0.25">
      <c r="A985" s="1"/>
    </row>
    <row r="986" spans="1:1" ht="12.75" customHeight="1" x14ac:dyDescent="0.25">
      <c r="A986" s="1"/>
    </row>
    <row r="987" spans="1:1" ht="12.75" customHeight="1" x14ac:dyDescent="0.25">
      <c r="A987" s="1"/>
    </row>
    <row r="988" spans="1:1" ht="12.75" customHeight="1" x14ac:dyDescent="0.25">
      <c r="A988" s="1"/>
    </row>
    <row r="989" spans="1:1" ht="12.75" customHeight="1" x14ac:dyDescent="0.25">
      <c r="A989" s="1"/>
    </row>
    <row r="990" spans="1:1" ht="12.75" customHeight="1" x14ac:dyDescent="0.25">
      <c r="A990" s="1"/>
    </row>
    <row r="991" spans="1:1" ht="12.75" customHeight="1" x14ac:dyDescent="0.25">
      <c r="A991" s="1"/>
    </row>
    <row r="992" spans="1:1" ht="12.75" customHeight="1" x14ac:dyDescent="0.25">
      <c r="A992" s="1"/>
    </row>
    <row r="993" spans="1:1" ht="12.75" customHeight="1" x14ac:dyDescent="0.25">
      <c r="A993" s="1"/>
    </row>
    <row r="994" spans="1:1" ht="12.75" customHeight="1" x14ac:dyDescent="0.25">
      <c r="A994" s="1"/>
    </row>
    <row r="995" spans="1:1" ht="12.75" customHeight="1" x14ac:dyDescent="0.25">
      <c r="A995" s="1"/>
    </row>
    <row r="996" spans="1:1" ht="12.75" customHeight="1" x14ac:dyDescent="0.25">
      <c r="A996" s="1"/>
    </row>
  </sheetData>
  <mergeCells count="32">
    <mergeCell ref="A31:L34"/>
    <mergeCell ref="D8:D10"/>
    <mergeCell ref="A26:J26"/>
    <mergeCell ref="K26:L26"/>
    <mergeCell ref="A28:J28"/>
    <mergeCell ref="K28:L28"/>
    <mergeCell ref="B4:D4"/>
    <mergeCell ref="B5:D5"/>
    <mergeCell ref="B6:D6"/>
    <mergeCell ref="B7:D7"/>
    <mergeCell ref="A8:A10"/>
    <mergeCell ref="B8:B10"/>
    <mergeCell ref="C8:C10"/>
    <mergeCell ref="K4:L4"/>
    <mergeCell ref="F7:I7"/>
    <mergeCell ref="E8:J8"/>
    <mergeCell ref="K8:L8"/>
    <mergeCell ref="K9:K10"/>
    <mergeCell ref="L9:L10"/>
    <mergeCell ref="F4:I4"/>
    <mergeCell ref="F5:I5"/>
    <mergeCell ref="K5:L5"/>
    <mergeCell ref="F6:I6"/>
    <mergeCell ref="K6:L6"/>
    <mergeCell ref="K7:L7"/>
    <mergeCell ref="A1:L1"/>
    <mergeCell ref="B2:D2"/>
    <mergeCell ref="F2:I2"/>
    <mergeCell ref="K2:L2"/>
    <mergeCell ref="B3:D3"/>
    <mergeCell ref="K3:L3"/>
    <mergeCell ref="F3:I3"/>
  </mergeCells>
  <pageMargins left="0.511811024" right="0.511811024" top="0.78740157499999996" bottom="0.78740157499999996"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PessoalApoio</vt:lpstr>
      <vt:lpstr>Mód2.2</vt:lpstr>
      <vt:lpstr>Mód2.3</vt:lpstr>
      <vt:lpstr>Mód3</vt:lpstr>
      <vt:lpstr>Mód4</vt:lpstr>
      <vt:lpstr>Mód6</vt:lpstr>
      <vt:lpstr>Uniform</vt:lpstr>
      <vt:lpstr>Materiais</vt:lpstr>
      <vt:lpstr>Eqp&amp;EPIs</vt:lpstr>
      <vt:lpstr>FatorK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Alvaro.Barbosa@dnpm.gov.br</dc:creator>
  <cp:lastModifiedBy>José Iago Pereira dos Santos</cp:lastModifiedBy>
  <dcterms:created xsi:type="dcterms:W3CDTF">2010-12-08T17:56:29Z</dcterms:created>
  <dcterms:modified xsi:type="dcterms:W3CDTF">2022-09-28T20:23:29Z</dcterms:modified>
</cp:coreProperties>
</file>